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lukas.arenas/Desktop/"/>
    </mc:Choice>
  </mc:AlternateContent>
  <xr:revisionPtr revIDLastSave="0" documentId="13_ncr:1_{6FE996B4-0CA0-DC48-A824-3E9228F0B786}" xr6:coauthVersionLast="47" xr6:coauthVersionMax="47" xr10:uidLastSave="{00000000-0000-0000-0000-000000000000}"/>
  <bookViews>
    <workbookView xWindow="0" yWindow="460" windowWidth="28800" windowHeight="16680" xr2:uid="{00000000-000D-0000-FFFF-FFFF00000000}"/>
  </bookViews>
  <sheets>
    <sheet name="Übersichtsblatt" sheetId="1" r:id="rId1"/>
    <sheet name="Referenztabelle" sheetId="13" r:id="rId2"/>
    <sheet name="Herzfrequenz" sheetId="3" state="hidden" r:id="rId3"/>
  </sheets>
  <definedNames>
    <definedName name="KategorieÜbersicht">Übersichtsblatt!#REF!</definedName>
    <definedName name="Matrix_Ausdauer">#REF!</definedName>
    <definedName name="Matrix_Beweglichkeit">#REF!</definedName>
    <definedName name="Matrix_Eltern">#REF!</definedName>
    <definedName name="Matrix_Hf">Herzfrequenz!$A$2:$E$50</definedName>
    <definedName name="Matrix_Körper">#REF!</definedName>
    <definedName name="Matrix_Kraft">#REF!</definedName>
    <definedName name="Matrix_Sprint">#REF!</definedName>
    <definedName name="Matrix_Sprünge">#REF!</definedName>
    <definedName name="Matrix_YBalance">#REF!</definedName>
    <definedName name="PlayerID">#REF!</definedName>
  </definedName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O29" i="1" l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3" i="1"/>
  <c r="T48" i="1" l="1"/>
  <c r="T44" i="1"/>
  <c r="T40" i="1"/>
  <c r="T36" i="1"/>
  <c r="T32" i="1"/>
  <c r="T47" i="1"/>
  <c r="U47" i="1" s="1"/>
  <c r="T43" i="1"/>
  <c r="U43" i="1" s="1"/>
  <c r="T39" i="1"/>
  <c r="X39" i="1" s="1"/>
  <c r="T35" i="1"/>
  <c r="T31" i="1"/>
  <c r="X31" i="1" s="1"/>
  <c r="T46" i="1"/>
  <c r="T42" i="1"/>
  <c r="V42" i="1" s="1"/>
  <c r="T38" i="1"/>
  <c r="T34" i="1"/>
  <c r="X34" i="1" s="1"/>
  <c r="T30" i="1"/>
  <c r="X30" i="1" s="1"/>
  <c r="T49" i="1"/>
  <c r="W49" i="1" s="1"/>
  <c r="T45" i="1"/>
  <c r="Z45" i="1" s="1"/>
  <c r="T41" i="1"/>
  <c r="W41" i="1" s="1"/>
  <c r="T37" i="1"/>
  <c r="W37" i="1" s="1"/>
  <c r="T33" i="1"/>
  <c r="U33" i="1" s="1"/>
  <c r="T29" i="1"/>
  <c r="W45" i="1"/>
  <c r="V46" i="1"/>
  <c r="X46" i="1"/>
  <c r="U39" i="1"/>
  <c r="U35" i="1"/>
  <c r="X35" i="1"/>
  <c r="U31" i="1"/>
  <c r="U42" i="1"/>
  <c r="V38" i="1"/>
  <c r="X38" i="1"/>
  <c r="U38" i="1"/>
  <c r="V34" i="1"/>
  <c r="U34" i="1"/>
  <c r="V30" i="1"/>
  <c r="U30" i="1"/>
  <c r="X41" i="1"/>
  <c r="U41" i="1"/>
  <c r="Z37" i="1"/>
  <c r="U37" i="1"/>
  <c r="X37" i="1"/>
  <c r="W29" i="1"/>
  <c r="X29" i="1"/>
  <c r="Z29" i="1"/>
  <c r="U29" i="1"/>
  <c r="V29" i="1"/>
  <c r="U49" i="1"/>
  <c r="X47" i="1"/>
  <c r="U46" i="1"/>
  <c r="X45" i="1"/>
  <c r="V45" i="1"/>
  <c r="Z49" i="1"/>
  <c r="U45" i="1"/>
  <c r="X43" i="1"/>
  <c r="X48" i="1"/>
  <c r="U48" i="1"/>
  <c r="V48" i="1"/>
  <c r="Z48" i="1"/>
  <c r="W48" i="1"/>
  <c r="AA48" i="1"/>
  <c r="X44" i="1"/>
  <c r="U44" i="1"/>
  <c r="Z44" i="1"/>
  <c r="W44" i="1"/>
  <c r="AA44" i="1"/>
  <c r="V44" i="1"/>
  <c r="X40" i="1"/>
  <c r="W40" i="1"/>
  <c r="AA40" i="1"/>
  <c r="U40" i="1"/>
  <c r="V40" i="1"/>
  <c r="Z40" i="1"/>
  <c r="X36" i="1"/>
  <c r="W36" i="1"/>
  <c r="AA36" i="1"/>
  <c r="U36" i="1"/>
  <c r="V36" i="1"/>
  <c r="Z36" i="1"/>
  <c r="X32" i="1"/>
  <c r="U32" i="1"/>
  <c r="W32" i="1"/>
  <c r="V32" i="1"/>
  <c r="Z32" i="1"/>
  <c r="AA32" i="1"/>
  <c r="AA43" i="1"/>
  <c r="AA39" i="1"/>
  <c r="W39" i="1"/>
  <c r="AA35" i="1"/>
  <c r="W35" i="1"/>
  <c r="AA31" i="1"/>
  <c r="W31" i="1"/>
  <c r="V47" i="1"/>
  <c r="W46" i="1"/>
  <c r="Z43" i="1"/>
  <c r="V43" i="1"/>
  <c r="AA42" i="1"/>
  <c r="W42" i="1"/>
  <c r="Z39" i="1"/>
  <c r="V39" i="1"/>
  <c r="AA38" i="1"/>
  <c r="W38" i="1"/>
  <c r="Z35" i="1"/>
  <c r="V35" i="1"/>
  <c r="AA34" i="1"/>
  <c r="W34" i="1"/>
  <c r="Z31" i="1"/>
  <c r="V31" i="1"/>
  <c r="AA30" i="1"/>
  <c r="W30" i="1"/>
  <c r="AA47" i="1"/>
  <c r="W47" i="1"/>
  <c r="W43" i="1"/>
  <c r="X42" i="1"/>
  <c r="X49" i="1"/>
  <c r="Z47" i="1"/>
  <c r="AA46" i="1"/>
  <c r="AA49" i="1"/>
  <c r="Z46" i="1"/>
  <c r="AA45" i="1"/>
  <c r="Z42" i="1"/>
  <c r="AA41" i="1"/>
  <c r="Z38" i="1"/>
  <c r="AA37" i="1"/>
  <c r="Z34" i="1"/>
  <c r="AA33" i="1"/>
  <c r="Z30" i="1"/>
  <c r="AA29" i="1"/>
  <c r="V37" i="1" l="1"/>
  <c r="V33" i="1"/>
  <c r="V41" i="1"/>
  <c r="V49" i="1"/>
  <c r="Z41" i="1"/>
  <c r="X33" i="1"/>
  <c r="Z33" i="1"/>
  <c r="W33" i="1"/>
  <c r="H5" i="1" l="1"/>
  <c r="H9" i="1"/>
  <c r="H13" i="1"/>
  <c r="I13" i="1" s="1"/>
  <c r="H17" i="1"/>
  <c r="I17" i="1" s="1"/>
  <c r="H21" i="1"/>
  <c r="I21" i="1" s="1"/>
  <c r="H25" i="1"/>
  <c r="I25" i="1" s="1"/>
  <c r="H29" i="1"/>
  <c r="I29" i="1" s="1"/>
  <c r="H33" i="1"/>
  <c r="I33" i="1" s="1"/>
  <c r="H37" i="1"/>
  <c r="I37" i="1" s="1"/>
  <c r="H41" i="1"/>
  <c r="I41" i="1" s="1"/>
  <c r="H45" i="1"/>
  <c r="I45" i="1" s="1"/>
  <c r="H49" i="1"/>
  <c r="I49" i="1" s="1"/>
  <c r="G7" i="1"/>
  <c r="J7" i="1" s="1"/>
  <c r="G11" i="1"/>
  <c r="J11" i="1" s="1"/>
  <c r="G15" i="1"/>
  <c r="J15" i="1" s="1"/>
  <c r="G19" i="1"/>
  <c r="J19" i="1" s="1"/>
  <c r="G23" i="1"/>
  <c r="J23" i="1" s="1"/>
  <c r="G27" i="1"/>
  <c r="J27" i="1" s="1"/>
  <c r="G31" i="1"/>
  <c r="J31" i="1" s="1"/>
  <c r="G35" i="1"/>
  <c r="J35" i="1" s="1"/>
  <c r="G39" i="1"/>
  <c r="J39" i="1" s="1"/>
  <c r="G43" i="1"/>
  <c r="J43" i="1" s="1"/>
  <c r="G47" i="1"/>
  <c r="J47" i="1" s="1"/>
  <c r="H6" i="1"/>
  <c r="I6" i="1" s="1"/>
  <c r="H10" i="1"/>
  <c r="I10" i="1" s="1"/>
  <c r="H14" i="1"/>
  <c r="I14" i="1" s="1"/>
  <c r="H18" i="1"/>
  <c r="I18" i="1" s="1"/>
  <c r="H22" i="1"/>
  <c r="I22" i="1" s="1"/>
  <c r="H26" i="1"/>
  <c r="H30" i="1"/>
  <c r="I30" i="1" s="1"/>
  <c r="H34" i="1"/>
  <c r="I34" i="1" s="1"/>
  <c r="H38" i="1"/>
  <c r="I38" i="1" s="1"/>
  <c r="H42" i="1"/>
  <c r="I42" i="1" s="1"/>
  <c r="H46" i="1"/>
  <c r="I46" i="1" s="1"/>
  <c r="G4" i="1"/>
  <c r="J4" i="1" s="1"/>
  <c r="G8" i="1"/>
  <c r="J8" i="1" s="1"/>
  <c r="G12" i="1"/>
  <c r="J12" i="1" s="1"/>
  <c r="G16" i="1"/>
  <c r="J16" i="1" s="1"/>
  <c r="G20" i="1"/>
  <c r="J20" i="1" s="1"/>
  <c r="G24" i="1"/>
  <c r="J24" i="1" s="1"/>
  <c r="G28" i="1"/>
  <c r="J28" i="1" s="1"/>
  <c r="G32" i="1"/>
  <c r="J32" i="1" s="1"/>
  <c r="G36" i="1"/>
  <c r="J36" i="1" s="1"/>
  <c r="G40" i="1"/>
  <c r="J40" i="1" s="1"/>
  <c r="G44" i="1"/>
  <c r="J44" i="1" s="1"/>
  <c r="G48" i="1"/>
  <c r="J48" i="1" s="1"/>
  <c r="H7" i="1"/>
  <c r="I7" i="1" s="1"/>
  <c r="H11" i="1"/>
  <c r="I11" i="1" s="1"/>
  <c r="H15" i="1"/>
  <c r="I15" i="1" s="1"/>
  <c r="H19" i="1"/>
  <c r="H23" i="1"/>
  <c r="I23" i="1" s="1"/>
  <c r="H27" i="1"/>
  <c r="I27" i="1" s="1"/>
  <c r="H31" i="1"/>
  <c r="I31" i="1" s="1"/>
  <c r="H35" i="1"/>
  <c r="I35" i="1" s="1"/>
  <c r="H39" i="1"/>
  <c r="I39" i="1" s="1"/>
  <c r="R39" i="1" s="1"/>
  <c r="S39" i="1" s="1"/>
  <c r="H43" i="1"/>
  <c r="I43" i="1" s="1"/>
  <c r="H47" i="1"/>
  <c r="I47" i="1" s="1"/>
  <c r="G5" i="1"/>
  <c r="J5" i="1" s="1"/>
  <c r="G9" i="1"/>
  <c r="J9" i="1" s="1"/>
  <c r="G13" i="1"/>
  <c r="J13" i="1" s="1"/>
  <c r="G17" i="1"/>
  <c r="J17" i="1" s="1"/>
  <c r="G21" i="1"/>
  <c r="J21" i="1" s="1"/>
  <c r="G25" i="1"/>
  <c r="J25" i="1" s="1"/>
  <c r="G29" i="1"/>
  <c r="J29" i="1" s="1"/>
  <c r="G33" i="1"/>
  <c r="J33" i="1" s="1"/>
  <c r="G37" i="1"/>
  <c r="J37" i="1" s="1"/>
  <c r="G41" i="1"/>
  <c r="J41" i="1" s="1"/>
  <c r="G45" i="1"/>
  <c r="J45" i="1" s="1"/>
  <c r="G49" i="1"/>
  <c r="J49" i="1" s="1"/>
  <c r="H4" i="1"/>
  <c r="I4" i="1" s="1"/>
  <c r="H8" i="1"/>
  <c r="I8" i="1" s="1"/>
  <c r="H12" i="1"/>
  <c r="I12" i="1" s="1"/>
  <c r="H16" i="1"/>
  <c r="I16" i="1" s="1"/>
  <c r="H20" i="1"/>
  <c r="I20" i="1" s="1"/>
  <c r="H24" i="1"/>
  <c r="I24" i="1" s="1"/>
  <c r="H28" i="1"/>
  <c r="I28" i="1" s="1"/>
  <c r="H32" i="1"/>
  <c r="I32" i="1" s="1"/>
  <c r="H36" i="1"/>
  <c r="I36" i="1" s="1"/>
  <c r="H40" i="1"/>
  <c r="I40" i="1" s="1"/>
  <c r="H44" i="1"/>
  <c r="I44" i="1" s="1"/>
  <c r="R44" i="1" s="1"/>
  <c r="S44" i="1" s="1"/>
  <c r="H48" i="1"/>
  <c r="I48" i="1" s="1"/>
  <c r="G6" i="1"/>
  <c r="J6" i="1" s="1"/>
  <c r="G10" i="1"/>
  <c r="J10" i="1" s="1"/>
  <c r="G14" i="1"/>
  <c r="J14" i="1" s="1"/>
  <c r="G18" i="1"/>
  <c r="J18" i="1" s="1"/>
  <c r="G22" i="1"/>
  <c r="J22" i="1" s="1"/>
  <c r="G26" i="1"/>
  <c r="J26" i="1" s="1"/>
  <c r="G30" i="1"/>
  <c r="J30" i="1" s="1"/>
  <c r="G34" i="1"/>
  <c r="J34" i="1" s="1"/>
  <c r="G38" i="1"/>
  <c r="J38" i="1" s="1"/>
  <c r="G42" i="1"/>
  <c r="J42" i="1" s="1"/>
  <c r="G46" i="1"/>
  <c r="J46" i="1" s="1"/>
  <c r="I5" i="1"/>
  <c r="I9" i="1"/>
  <c r="I19" i="1"/>
  <c r="I26" i="1"/>
  <c r="R43" i="1" l="1"/>
  <c r="S43" i="1" s="1"/>
  <c r="R35" i="1"/>
  <c r="S35" i="1" s="1"/>
  <c r="R47" i="1"/>
  <c r="S47" i="1" s="1"/>
  <c r="R31" i="1"/>
  <c r="S31" i="1" s="1"/>
  <c r="R48" i="1"/>
  <c r="S48" i="1" s="1"/>
  <c r="R32" i="1"/>
  <c r="S32" i="1" s="1"/>
  <c r="R36" i="1"/>
  <c r="S36" i="1" s="1"/>
  <c r="R40" i="1"/>
  <c r="S40" i="1" s="1"/>
  <c r="R34" i="1"/>
  <c r="S34" i="1" s="1"/>
  <c r="R45" i="1"/>
  <c r="S45" i="1" s="1"/>
  <c r="R29" i="1"/>
  <c r="S29" i="1" s="1"/>
  <c r="R46" i="1"/>
  <c r="S46" i="1" s="1"/>
  <c r="R30" i="1"/>
  <c r="S30" i="1" s="1"/>
  <c r="R41" i="1"/>
  <c r="S41" i="1" s="1"/>
  <c r="R42" i="1"/>
  <c r="S42" i="1" s="1"/>
  <c r="R37" i="1"/>
  <c r="S37" i="1" s="1"/>
  <c r="R38" i="1"/>
  <c r="S38" i="1" s="1"/>
  <c r="R49" i="1"/>
  <c r="S49" i="1" s="1"/>
  <c r="R33" i="1"/>
  <c r="S33" i="1" s="1"/>
  <c r="Y49" i="1" l="1"/>
  <c r="K49" i="1" s="1"/>
  <c r="L49" i="1" s="1"/>
  <c r="Y35" i="1"/>
  <c r="Y37" i="1"/>
  <c r="Y40" i="1"/>
  <c r="Y42" i="1"/>
  <c r="K42" i="1" s="1"/>
  <c r="L42" i="1" s="1"/>
  <c r="Y44" i="1"/>
  <c r="Y39" i="1"/>
  <c r="Y41" i="1"/>
  <c r="Y48" i="1"/>
  <c r="Y47" i="1"/>
  <c r="Y32" i="1"/>
  <c r="K32" i="1" s="1"/>
  <c r="L32" i="1" s="1"/>
  <c r="Y34" i="1"/>
  <c r="Y46" i="1"/>
  <c r="Y43" i="1"/>
  <c r="Y45" i="1"/>
  <c r="Y31" i="1"/>
  <c r="Y36" i="1"/>
  <c r="K36" i="1" s="1"/>
  <c r="L36" i="1" s="1"/>
  <c r="Y38" i="1"/>
  <c r="Y30" i="1"/>
  <c r="Y33" i="1"/>
  <c r="Y29" i="1"/>
  <c r="K33" i="1" l="1"/>
  <c r="L33" i="1" s="1"/>
  <c r="K31" i="1"/>
  <c r="L31" i="1" s="1"/>
  <c r="K34" i="1"/>
  <c r="L34" i="1" s="1"/>
  <c r="K41" i="1"/>
  <c r="L41" i="1" s="1"/>
  <c r="K40" i="1"/>
  <c r="L40" i="1" s="1"/>
  <c r="K29" i="1"/>
  <c r="L29" i="1" s="1"/>
  <c r="K30" i="1"/>
  <c r="L30" i="1" s="1"/>
  <c r="K45" i="1"/>
  <c r="L45" i="1" s="1"/>
  <c r="K39" i="1"/>
  <c r="L39" i="1" s="1"/>
  <c r="K37" i="1"/>
  <c r="L37" i="1" s="1"/>
  <c r="K38" i="1"/>
  <c r="L38" i="1" s="1"/>
  <c r="K43" i="1"/>
  <c r="L43" i="1" s="1"/>
  <c r="K47" i="1"/>
  <c r="L47" i="1" s="1"/>
  <c r="K44" i="1"/>
  <c r="L44" i="1" s="1"/>
  <c r="K35" i="1"/>
  <c r="L35" i="1" s="1"/>
  <c r="K46" i="1"/>
  <c r="L46" i="1" s="1"/>
  <c r="K48" i="1"/>
  <c r="L48" i="1" s="1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B3" i="3"/>
  <c r="A3" i="3"/>
  <c r="B2" i="3"/>
  <c r="A2" i="3"/>
  <c r="O26" i="1"/>
  <c r="O27" i="1"/>
  <c r="O28" i="1"/>
  <c r="I3" i="1" l="1"/>
  <c r="R24" i="1"/>
  <c r="J3" i="1"/>
  <c r="T28" i="1"/>
  <c r="T27" i="1"/>
  <c r="T26" i="1"/>
  <c r="O25" i="1"/>
  <c r="O24" i="1"/>
  <c r="O20" i="1"/>
  <c r="O21" i="1"/>
  <c r="O22" i="1"/>
  <c r="O23" i="1"/>
  <c r="O19" i="1"/>
  <c r="O16" i="1"/>
  <c r="O17" i="1"/>
  <c r="O18" i="1"/>
  <c r="O15" i="1"/>
  <c r="O5" i="1"/>
  <c r="O6" i="1"/>
  <c r="O7" i="1"/>
  <c r="O8" i="1"/>
  <c r="O9" i="1"/>
  <c r="O10" i="1"/>
  <c r="O11" i="1"/>
  <c r="O12" i="1"/>
  <c r="O13" i="1"/>
  <c r="O14" i="1"/>
  <c r="R12" i="1" l="1"/>
  <c r="R16" i="1"/>
  <c r="R10" i="1"/>
  <c r="R14" i="1"/>
  <c r="R25" i="1"/>
  <c r="R5" i="1"/>
  <c r="R20" i="1"/>
  <c r="R4" i="1"/>
  <c r="R26" i="1"/>
  <c r="R6" i="1"/>
  <c r="R21" i="1"/>
  <c r="U26" i="1"/>
  <c r="AA26" i="1"/>
  <c r="V26" i="1"/>
  <c r="W26" i="1"/>
  <c r="X26" i="1"/>
  <c r="Z26" i="1"/>
  <c r="U27" i="1"/>
  <c r="Z27" i="1"/>
  <c r="AA27" i="1"/>
  <c r="V27" i="1"/>
  <c r="W27" i="1"/>
  <c r="X27" i="1"/>
  <c r="U28" i="1"/>
  <c r="X28" i="1"/>
  <c r="Z28" i="1"/>
  <c r="AA28" i="1"/>
  <c r="V28" i="1"/>
  <c r="W28" i="1"/>
  <c r="R11" i="1"/>
  <c r="R15" i="1"/>
  <c r="R18" i="1"/>
  <c r="R13" i="1"/>
  <c r="R23" i="1"/>
  <c r="S23" i="1" s="1"/>
  <c r="R7" i="1"/>
  <c r="R22" i="1"/>
  <c r="R9" i="1"/>
  <c r="R8" i="1"/>
  <c r="R17" i="1"/>
  <c r="R19" i="1"/>
  <c r="R3" i="1"/>
  <c r="T14" i="1"/>
  <c r="T10" i="1"/>
  <c r="T6" i="1"/>
  <c r="T15" i="1"/>
  <c r="T19" i="1"/>
  <c r="T20" i="1"/>
  <c r="T13" i="1"/>
  <c r="T9" i="1"/>
  <c r="T5" i="1"/>
  <c r="T18" i="1"/>
  <c r="T23" i="1"/>
  <c r="T24" i="1"/>
  <c r="T4" i="1"/>
  <c r="T11" i="1"/>
  <c r="T7" i="1"/>
  <c r="T3" i="1"/>
  <c r="T16" i="1"/>
  <c r="T21" i="1"/>
  <c r="T12" i="1"/>
  <c r="T8" i="1"/>
  <c r="T17" i="1"/>
  <c r="T22" i="1"/>
  <c r="T25" i="1"/>
  <c r="W17" i="1" l="1"/>
  <c r="X17" i="1"/>
  <c r="Z17" i="1"/>
  <c r="U17" i="1"/>
  <c r="AA17" i="1"/>
  <c r="V17" i="1"/>
  <c r="X16" i="1"/>
  <c r="Z16" i="1"/>
  <c r="U16" i="1"/>
  <c r="AA16" i="1"/>
  <c r="V16" i="1"/>
  <c r="W16" i="1"/>
  <c r="X4" i="1"/>
  <c r="Z4" i="1"/>
  <c r="U4" i="1"/>
  <c r="AA4" i="1"/>
  <c r="V4" i="1"/>
  <c r="W4" i="1"/>
  <c r="W5" i="1"/>
  <c r="X5" i="1"/>
  <c r="Z5" i="1"/>
  <c r="U5" i="1"/>
  <c r="AA5" i="1"/>
  <c r="V5" i="1"/>
  <c r="Z19" i="1"/>
  <c r="U19" i="1"/>
  <c r="AA19" i="1"/>
  <c r="V19" i="1"/>
  <c r="W19" i="1"/>
  <c r="X19" i="1"/>
  <c r="AA14" i="1"/>
  <c r="V14" i="1"/>
  <c r="W14" i="1"/>
  <c r="X14" i="1"/>
  <c r="Z14" i="1"/>
  <c r="U14" i="1"/>
  <c r="Z3" i="1"/>
  <c r="U3" i="1"/>
  <c r="AA3" i="1"/>
  <c r="V3" i="1"/>
  <c r="W3" i="1"/>
  <c r="X3" i="1"/>
  <c r="W9" i="1"/>
  <c r="X9" i="1"/>
  <c r="Z9" i="1"/>
  <c r="U9" i="1"/>
  <c r="AA9" i="1"/>
  <c r="V9" i="1"/>
  <c r="X8" i="1"/>
  <c r="Z8" i="1"/>
  <c r="U8" i="1"/>
  <c r="AA8" i="1"/>
  <c r="V8" i="1"/>
  <c r="W8" i="1"/>
  <c r="X24" i="1"/>
  <c r="Z24" i="1"/>
  <c r="U24" i="1"/>
  <c r="AA24" i="1"/>
  <c r="V24" i="1"/>
  <c r="W24" i="1"/>
  <c r="Z15" i="1"/>
  <c r="U15" i="1"/>
  <c r="AA15" i="1"/>
  <c r="V15" i="1"/>
  <c r="W15" i="1"/>
  <c r="X15" i="1"/>
  <c r="W25" i="1"/>
  <c r="X25" i="1"/>
  <c r="Z25" i="1"/>
  <c r="U25" i="1"/>
  <c r="AA25" i="1"/>
  <c r="V25" i="1"/>
  <c r="X12" i="1"/>
  <c r="Z12" i="1"/>
  <c r="U12" i="1"/>
  <c r="AA12" i="1"/>
  <c r="V12" i="1"/>
  <c r="W12" i="1"/>
  <c r="Z7" i="1"/>
  <c r="U7" i="1"/>
  <c r="AA7" i="1"/>
  <c r="V7" i="1"/>
  <c r="W7" i="1"/>
  <c r="X7" i="1"/>
  <c r="Z23" i="1"/>
  <c r="U23" i="1"/>
  <c r="AA23" i="1"/>
  <c r="V23" i="1"/>
  <c r="W23" i="1"/>
  <c r="X23" i="1"/>
  <c r="W13" i="1"/>
  <c r="X13" i="1"/>
  <c r="Z13" i="1"/>
  <c r="U13" i="1"/>
  <c r="AA13" i="1"/>
  <c r="V13" i="1"/>
  <c r="AA6" i="1"/>
  <c r="V6" i="1"/>
  <c r="W6" i="1"/>
  <c r="X6" i="1"/>
  <c r="Z6" i="1"/>
  <c r="U6" i="1"/>
  <c r="AA22" i="1"/>
  <c r="V22" i="1"/>
  <c r="W22" i="1"/>
  <c r="X22" i="1"/>
  <c r="Z22" i="1"/>
  <c r="U22" i="1"/>
  <c r="W21" i="1"/>
  <c r="X21" i="1"/>
  <c r="Z21" i="1"/>
  <c r="U21" i="1"/>
  <c r="AA21" i="1"/>
  <c r="V21" i="1"/>
  <c r="Z11" i="1"/>
  <c r="U11" i="1"/>
  <c r="AA11" i="1"/>
  <c r="V11" i="1"/>
  <c r="W11" i="1"/>
  <c r="X11" i="1"/>
  <c r="AA18" i="1"/>
  <c r="V18" i="1"/>
  <c r="W18" i="1"/>
  <c r="X18" i="1"/>
  <c r="Z18" i="1"/>
  <c r="U18" i="1"/>
  <c r="X20" i="1"/>
  <c r="Z20" i="1"/>
  <c r="U20" i="1"/>
  <c r="AA20" i="1"/>
  <c r="V20" i="1"/>
  <c r="W20" i="1"/>
  <c r="AA10" i="1"/>
  <c r="V10" i="1"/>
  <c r="W10" i="1"/>
  <c r="X10" i="1"/>
  <c r="Z10" i="1"/>
  <c r="U10" i="1"/>
  <c r="R27" i="1"/>
  <c r="S27" i="1" s="1"/>
  <c r="Y27" i="1" s="1"/>
  <c r="R28" i="1"/>
  <c r="S28" i="1" s="1"/>
  <c r="Y28" i="1" s="1"/>
  <c r="S4" i="1"/>
  <c r="S21" i="1"/>
  <c r="S14" i="1"/>
  <c r="S18" i="1"/>
  <c r="S26" i="1"/>
  <c r="Y26" i="1" s="1"/>
  <c r="S22" i="1"/>
  <c r="S11" i="1"/>
  <c r="S7" i="1"/>
  <c r="S19" i="1"/>
  <c r="S20" i="1"/>
  <c r="S13" i="1"/>
  <c r="S25" i="1"/>
  <c r="S5" i="1"/>
  <c r="S24" i="1"/>
  <c r="S17" i="1"/>
  <c r="S10" i="1"/>
  <c r="S6" i="1"/>
  <c r="S15" i="1"/>
  <c r="S3" i="1"/>
  <c r="Y3" i="1" s="1"/>
  <c r="S8" i="1"/>
  <c r="S9" i="1"/>
  <c r="S12" i="1"/>
  <c r="S16" i="1"/>
  <c r="K28" i="1" l="1"/>
  <c r="L28" i="1" s="1"/>
  <c r="K27" i="1"/>
  <c r="L27" i="1" s="1"/>
  <c r="K26" i="1"/>
  <c r="L26" i="1" s="1"/>
  <c r="Y22" i="1"/>
  <c r="Y9" i="1"/>
  <c r="Y14" i="1"/>
  <c r="Y4" i="1"/>
  <c r="Y10" i="1"/>
  <c r="Y7" i="1"/>
  <c r="Y21" i="1"/>
  <c r="Y8" i="1"/>
  <c r="Y16" i="1"/>
  <c r="Y17" i="1"/>
  <c r="Y13" i="1"/>
  <c r="Y18" i="1"/>
  <c r="Y23" i="1"/>
  <c r="Y15" i="1"/>
  <c r="Y24" i="1"/>
  <c r="Y20" i="1"/>
  <c r="Y11" i="1"/>
  <c r="Y12" i="1"/>
  <c r="Y6" i="1"/>
  <c r="Y5" i="1"/>
  <c r="Y25" i="1"/>
  <c r="Y19" i="1"/>
  <c r="K21" i="1" l="1"/>
  <c r="L21" i="1" s="1"/>
  <c r="K14" i="1"/>
  <c r="L14" i="1" s="1"/>
  <c r="K15" i="1"/>
  <c r="L15" i="1" s="1"/>
  <c r="K11" i="1"/>
  <c r="L11" i="1" s="1"/>
  <c r="K3" i="1"/>
  <c r="L3" i="1" s="1"/>
  <c r="M3" i="1" s="1"/>
  <c r="N3" i="1" s="1"/>
  <c r="K7" i="1"/>
  <c r="L7" i="1" s="1"/>
  <c r="K9" i="1"/>
  <c r="L9" i="1" s="1"/>
  <c r="K19" i="1"/>
  <c r="L19" i="1" s="1"/>
  <c r="K17" i="1"/>
  <c r="L17" i="1" s="1"/>
  <c r="K23" i="1"/>
  <c r="L23" i="1" s="1"/>
  <c r="K5" i="1"/>
  <c r="L5" i="1" s="1"/>
  <c r="K20" i="1"/>
  <c r="L20" i="1" s="1"/>
  <c r="K18" i="1"/>
  <c r="L18" i="1" s="1"/>
  <c r="K16" i="1"/>
  <c r="L16" i="1" s="1"/>
  <c r="K10" i="1"/>
  <c r="L10" i="1" s="1"/>
  <c r="K22" i="1"/>
  <c r="L22" i="1" s="1"/>
  <c r="K12" i="1"/>
  <c r="L12" i="1" s="1"/>
  <c r="K25" i="1"/>
  <c r="L25" i="1" s="1"/>
  <c r="K6" i="1"/>
  <c r="L6" i="1" s="1"/>
  <c r="K24" i="1"/>
  <c r="L24" i="1" s="1"/>
  <c r="K13" i="1"/>
  <c r="L13" i="1" s="1"/>
  <c r="K8" i="1"/>
  <c r="L8" i="1" s="1"/>
  <c r="K4" i="1"/>
  <c r="L4" i="1" s="1"/>
  <c r="N4" i="1" l="1"/>
  <c r="M4" i="1"/>
  <c r="N6" i="1"/>
  <c r="M6" i="1"/>
  <c r="M26" i="1"/>
  <c r="N26" i="1"/>
  <c r="N14" i="1"/>
  <c r="M14" i="1"/>
  <c r="N28" i="1"/>
  <c r="M28" i="1"/>
  <c r="N17" i="1"/>
  <c r="M17" i="1"/>
  <c r="N12" i="1"/>
  <c r="M12" i="1"/>
  <c r="N18" i="1"/>
  <c r="M18" i="1"/>
  <c r="M21" i="1"/>
  <c r="N21" i="1"/>
  <c r="N11" i="1"/>
  <c r="M11" i="1"/>
  <c r="N15" i="1"/>
  <c r="M15" i="1"/>
  <c r="N9" i="1"/>
  <c r="M9" i="1"/>
  <c r="M27" i="1"/>
  <c r="N27" i="1"/>
  <c r="N22" i="1"/>
  <c r="M22" i="1"/>
  <c r="N19" i="1"/>
  <c r="M19" i="1"/>
  <c r="N20" i="1"/>
  <c r="M20" i="1"/>
  <c r="N13" i="1"/>
  <c r="M13" i="1"/>
  <c r="N25" i="1"/>
  <c r="M25" i="1"/>
  <c r="N7" i="1"/>
  <c r="M7" i="1"/>
  <c r="N8" i="1"/>
  <c r="M8" i="1"/>
  <c r="M24" i="1"/>
  <c r="N24" i="1"/>
  <c r="N5" i="1"/>
  <c r="M5" i="1"/>
  <c r="N10" i="1"/>
  <c r="M10" i="1"/>
  <c r="N23" i="1"/>
  <c r="M23" i="1"/>
  <c r="M16" i="1"/>
  <c r="N16" i="1"/>
</calcChain>
</file>

<file path=xl/sharedStrings.xml><?xml version="1.0" encoding="utf-8"?>
<sst xmlns="http://schemas.openxmlformats.org/spreadsheetml/2006/main" count="52" uniqueCount="44">
  <si>
    <t>ID</t>
  </si>
  <si>
    <t>Spielername</t>
  </si>
  <si>
    <t>Geburtstag</t>
  </si>
  <si>
    <t>%PAH</t>
  </si>
  <si>
    <t>RHR</t>
  </si>
  <si>
    <t>MHR</t>
  </si>
  <si>
    <t>AGE</t>
  </si>
  <si>
    <t>Player Height (in)</t>
  </si>
  <si>
    <t>Player Weight (lb)</t>
  </si>
  <si>
    <t>Epstein Midparental Height</t>
  </si>
  <si>
    <t>Epstein Midparental Height (in)</t>
  </si>
  <si>
    <t>Age Round</t>
  </si>
  <si>
    <t>ß0</t>
  </si>
  <si>
    <t>Stature (in)</t>
  </si>
  <si>
    <t>Weight (lb)</t>
  </si>
  <si>
    <t>Midparent S (in)</t>
  </si>
  <si>
    <t>PAH (in)</t>
  </si>
  <si>
    <t>%PAH_B</t>
  </si>
  <si>
    <t>SD</t>
  </si>
  <si>
    <t>903 (Bpm)</t>
  </si>
  <si>
    <t>905 (Bpm)</t>
  </si>
  <si>
    <t>SenderNr</t>
  </si>
  <si>
    <t>Berechnung Biologischer Reifegrad nach Khamis Roche</t>
  </si>
  <si>
    <t>Stammdaten</t>
  </si>
  <si>
    <t>Testdatum</t>
  </si>
  <si>
    <t>Größe in cm</t>
  </si>
  <si>
    <t>Gewicht in kg</t>
  </si>
  <si>
    <t>Vatergröße</t>
  </si>
  <si>
    <t>Muttergröße</t>
  </si>
  <si>
    <t>Epstein Muttergröße</t>
  </si>
  <si>
    <t>Epstein Vatergröße</t>
  </si>
  <si>
    <t>Predicted Adult Height</t>
  </si>
  <si>
    <t xml:space="preserve">Z-Score </t>
  </si>
  <si>
    <t>Anthropometrie Eltern</t>
  </si>
  <si>
    <t>Anthropometrie Spieler</t>
  </si>
  <si>
    <t>Biologischer Reifegrad</t>
  </si>
  <si>
    <t>Mannschaft</t>
  </si>
  <si>
    <t>Max Mustermann</t>
  </si>
  <si>
    <t>Reifegrad Beschreibung</t>
  </si>
  <si>
    <t>Khamis Roche Referenztabelle</t>
  </si>
  <si>
    <t>Berkeley Referenztabelle</t>
  </si>
  <si>
    <t>Age</t>
  </si>
  <si>
    <t>0.59151</t>
  </si>
  <si>
    <t>99,28;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</si>
</sst>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0"/>
      <color rgb="FF000000"/>
      <name val="Arial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10"/>
      <color rgb="FF000000"/>
      <name val="Arial"/>
      <family val="2"/>
    </font>
    <font>
      <sz val="11"/>
      <color theme="0"/>
      <name val="Futura Halbfett"/>
    </font>
    <font>
      <sz val="16"/>
      <color rgb="FF000000"/>
      <name val="Arial"/>
      <family val="2"/>
    </font>
    <font>
      <sz val="12"/>
      <color theme="1"/>
      <name val="Futura Halbfett"/>
    </font>
    <font>
      <sz val="9"/>
      <color rgb="FF000000"/>
      <name val="Calibri"/>
      <family val="2"/>
    </font>
    <font>
      <sz val="9"/>
      <color theme="1"/>
      <name val="Futura Halbfett"/>
    </font>
    <font>
      <sz val="9"/>
      <color rgb="FF000000"/>
      <name val="Futura Halbfett"/>
    </font>
    <font>
      <sz val="8"/>
      <name val="Arial"/>
      <family val="2"/>
    </font>
    <font>
      <sz val="11"/>
      <color rgb="FF000000"/>
      <name val="Futura Halbfett"/>
    </font>
    <font>
      <b/>
      <sz val="11"/>
      <color rgb="FF000000"/>
      <name val="Futura Halbfett"/>
    </font>
    <font>
      <sz val="11"/>
      <color rgb="FFFFFFFF"/>
      <name val="Futura Halbfett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000000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/>
    <xf numFmtId="2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 vertical="center"/>
    </xf>
    <xf numFmtId="0" fontId="13" fillId="5" borderId="0" xfId="0" applyFont="1" applyFill="1"/>
    <xf numFmtId="0" fontId="13" fillId="5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13" fillId="5" borderId="0" xfId="0" applyFont="1" applyFill="1" applyAlignment="1"/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</cellXfs>
  <cellStyles count="1">
    <cellStyle name="Standard" xfId="0" builtinId="0"/>
  </cellStyles>
  <dxfs count="3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" formatCode="0.00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" formatCode="0.00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Halbfett"/>
        <scheme val="none"/>
      </font>
      <numFmt numFmtId="164" formatCode="0.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Halbfett"/>
        <scheme val="none"/>
      </font>
      <numFmt numFmtId="164" formatCode="0.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dd\.mm\.yy"/>
      <fill>
        <patternFill patternType="solid">
          <fgColor indexed="64"/>
          <bgColor theme="5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dd\.mm\.yy"/>
      <fill>
        <patternFill patternType="solid">
          <fgColor indexed="64"/>
          <bgColor theme="5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dd\.mm\.yy"/>
      <fill>
        <patternFill patternType="solid">
          <fgColor indexed="64"/>
          <bgColor theme="5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dd\.mm\.yy"/>
      <fill>
        <patternFill patternType="solid">
          <fgColor indexed="64"/>
          <bgColor theme="5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Halbfett"/>
        <scheme val="none"/>
      </font>
      <numFmt numFmtId="165" formatCode="dd\.mm\.yy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64" formatCode="0.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64" formatCode="0.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Halbfett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65" formatCode="dd\.mm\.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1EA489-993A-A542-BE03-F675704EAD55}" name="Tabelle1" displayName="Tabelle1" ref="A2:AA49" totalsRowShown="0" headerRowDxfId="32" dataDxfId="31">
  <autoFilter ref="A2:AA49" xr:uid="{90FA5683-0ACA-984A-9097-D4CA3BCF8F1D}"/>
  <tableColumns count="27">
    <tableColumn id="2" xr3:uid="{0165865D-7F55-4748-850F-F827264B3766}" name="Spielername" dataDxfId="30"/>
    <tableColumn id="3" xr3:uid="{0E76B27B-D8ED-BB44-9828-1001CC9D7C8C}" name="Geburtstag" dataDxfId="29"/>
    <tableColumn id="5" xr3:uid="{676F988D-ABBA-204A-A0AC-2B7F68CCCAC7}" name="Mannschaft" dataDxfId="28"/>
    <tableColumn id="6" xr3:uid="{5BA0094B-9FF4-B04C-8530-17520E355DDB}" name="Testdatum" dataDxfId="27"/>
    <tableColumn id="7" xr3:uid="{C33DAEB6-A472-F44A-8510-92C4B518456D}" name="Größe in cm" dataDxfId="26"/>
    <tableColumn id="1" xr3:uid="{3353BFDD-9899-1345-B14D-F90D42D91BAA}" name="Gewicht in kg" dataDxfId="25"/>
    <tableColumn id="38" xr3:uid="{9525257D-AA96-4140-8D5F-C39A1D735048}" name="Vatergröße" dataDxfId="24"/>
    <tableColumn id="37" xr3:uid="{C7F13427-4C48-CD4B-AABF-22F2BD47ADA9}" name="Muttergröße" dataDxfId="23"/>
    <tableColumn id="63" xr3:uid="{5539FFD0-B8D0-7244-A0F7-91A4055AA6D5}" name="Epstein Muttergröße" dataDxfId="22">
      <calculatedColumnFormula>IFERROR(2.803+0.953*Tabelle1[[#This Row],[Muttergröße]],"")</calculatedColumnFormula>
    </tableColumn>
    <tableColumn id="62" xr3:uid="{F3A45B38-AC21-F648-AF73-EECE05DF3951}" name="Epstein Vatergröße" dataDxfId="21">
      <calculatedColumnFormula>IFERROR(2.316+0.955*Tabelle1[[#This Row],[Vatergröße]],"")</calculatedColumnFormula>
    </tableColumn>
    <tableColumn id="8" xr3:uid="{E748CB77-F584-8242-B3C0-178026D08050}" name="Predicted Adult Height" dataDxfId="20">
      <calculatedColumnFormula>IFERROR(Tabelle1[[#This Row],[PAH (in)]]*2.54,"")</calculatedColumnFormula>
    </tableColumn>
    <tableColumn id="9" xr3:uid="{7C75D12D-57A0-454F-AB13-B7BF93E358CD}" name="%PAH" dataDxfId="19">
      <calculatedColumnFormula>IF(Tabelle1[[#This Row],[AGE]]&gt;=18,100,IFERROR((Tabelle1[[#This Row],[Größe in cm]]/Tabelle1[[#This Row],[Predicted Adult Height]])*100,""))</calculatedColumnFormula>
    </tableColumn>
    <tableColumn id="10" xr3:uid="{A2466E9B-A421-F548-9F24-F47D6D02F978}" name="Z-Score " dataDxfId="18"/>
    <tableColumn id="36" xr3:uid="{8D607647-8BFB-074B-A2CA-EFA3B3F8F581}" name="Reifegrad Beschreibung" dataDxfId="17"/>
    <tableColumn id="33" xr3:uid="{BBEF3A74-3F63-3B4A-BA6C-435209990170}" name="AGE" dataDxfId="16"/>
    <tableColumn id="47" xr3:uid="{9143DDA8-F20A-F846-8555-5865E24771E4}" name="Player Height (in)" dataDxfId="15">
      <calculatedColumnFormula>IFERROR(Tabelle1[[#This Row],[Größe in cm]]/2.54,"")</calculatedColumnFormula>
    </tableColumn>
    <tableColumn id="48" xr3:uid="{78443A83-1D5A-9349-9176-7FEE51D328AD}" name="Player Weight (lb)" dataDxfId="14">
      <calculatedColumnFormula>IFERROR(Tabelle1[[#This Row],[Gewicht in kg]]*2.2046,"")</calculatedColumnFormula>
    </tableColumn>
    <tableColumn id="51" xr3:uid="{4FC55B1F-FE75-3440-AB40-D09055E9EF63}" name="Epstein Midparental Height" dataDxfId="13">
      <calculatedColumnFormula>IFERROR(AVERAGE(#REF!,#REF!),"")</calculatedColumnFormula>
    </tableColumn>
    <tableColumn id="52" xr3:uid="{D402EC0D-8324-2348-AD82-15CDCB337974}" name="Epstein Midparental Height (in)" dataDxfId="12">
      <calculatedColumnFormula>IFERROR(Tabelle1[[#This Row],[Epstein Midparental Height]]/2.54,"")</calculatedColumnFormula>
    </tableColumn>
    <tableColumn id="53" xr3:uid="{1B7E03F3-A273-C14D-B3C8-824240F1A789}" name="Age Round" dataDxfId="11">
      <calculatedColumnFormula>MROUND(Tabelle1[[#This Row],[AGE]],0.5)</calculatedColumnFormula>
    </tableColumn>
    <tableColumn id="54" xr3:uid="{F1B8BA42-1326-4748-B49F-7AAF9D7C6141}" name="ß0" dataDxfId="10">
      <calculatedColumnFormula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calculatedColumnFormula>
    </tableColumn>
    <tableColumn id="55" xr3:uid="{6318CBEF-4313-4348-A535-DCD99E621242}" name="Stature (in)" dataDxfId="9">
      <calculatedColumnFormula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calculatedColumnFormula>
    </tableColumn>
    <tableColumn id="56" xr3:uid="{46C079B2-DAE7-4644-8DC1-4AC020764124}" name="Weight (lb)" dataDxfId="8">
      <calculatedColumnFormula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calculatedColumnFormula>
    </tableColumn>
    <tableColumn id="57" xr3:uid="{8106F4D0-C7DA-4043-859B-A6FD11E0E2A9}" name="Midparent S (in)" dataDxfId="7">
      <calculatedColumnFormula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calculatedColumnFormula>
    </tableColumn>
    <tableColumn id="58" xr3:uid="{60183F3C-D6F3-7F4A-AAEC-4EEE7E88C8DB}" name="PAH (in)" dataDxfId="6">
      <calculatedColumnFormula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calculatedColumnFormula>
    </tableColumn>
    <tableColumn id="59" xr3:uid="{61825DE6-A21B-0840-9EF2-D84FDD918BF3}" name="%PAH_B" dataDxfId="5">
      <calculatedColumnFormula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calculatedColumnFormula>
    </tableColumn>
    <tableColumn id="60" xr3:uid="{45AD90F8-708A-BC4F-AD4B-0711B585214A}" name="SD" dataDxfId="4">
      <calculatedColumnFormula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49"/>
  <sheetViews>
    <sheetView tabSelected="1" zoomScale="75" workbookViewId="0">
      <pane xSplit="1" topLeftCell="B1" activePane="topRight" state="frozen"/>
      <selection pane="topRight" activeCell="H8" sqref="H8"/>
    </sheetView>
  </sheetViews>
  <sheetFormatPr baseColWidth="10" defaultColWidth="14.5" defaultRowHeight="15.75" customHeight="1"/>
  <cols>
    <col min="1" max="1" width="18.6640625" bestFit="1" customWidth="1"/>
    <col min="2" max="2" width="17.5" bestFit="1" customWidth="1"/>
    <col min="5" max="5" width="18.1640625" bestFit="1" customWidth="1"/>
    <col min="6" max="6" width="19.5" bestFit="1" customWidth="1"/>
    <col min="7" max="7" width="17" bestFit="1" customWidth="1"/>
    <col min="8" max="8" width="14.5" customWidth="1"/>
    <col min="9" max="9" width="25.33203125" bestFit="1" customWidth="1"/>
    <col min="10" max="10" width="24.1640625" bestFit="1" customWidth="1"/>
    <col min="11" max="11" width="27" bestFit="1" customWidth="1"/>
    <col min="14" max="14" width="28.1640625" bestFit="1" customWidth="1"/>
  </cols>
  <sheetData>
    <row r="1" spans="1:27" ht="33" customHeight="1" thickBot="1">
      <c r="A1" s="23" t="s">
        <v>23</v>
      </c>
      <c r="B1" s="24"/>
      <c r="C1" s="24"/>
      <c r="D1" s="25"/>
      <c r="E1" s="26" t="s">
        <v>34</v>
      </c>
      <c r="F1" s="27"/>
      <c r="G1" s="23" t="s">
        <v>33</v>
      </c>
      <c r="H1" s="24"/>
      <c r="I1" s="24"/>
      <c r="J1" s="25"/>
      <c r="K1" s="26" t="s">
        <v>35</v>
      </c>
      <c r="L1" s="28"/>
      <c r="M1" s="28"/>
      <c r="N1" s="27"/>
      <c r="O1" s="23" t="s">
        <v>22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/>
    </row>
    <row r="2" spans="1:27" ht="16">
      <c r="A2" s="16" t="s">
        <v>1</v>
      </c>
      <c r="B2" s="16" t="s">
        <v>2</v>
      </c>
      <c r="C2" s="16" t="s">
        <v>36</v>
      </c>
      <c r="D2" s="16" t="s">
        <v>24</v>
      </c>
      <c r="E2" s="16" t="s">
        <v>25</v>
      </c>
      <c r="F2" s="16" t="s">
        <v>26</v>
      </c>
      <c r="G2" s="17" t="s">
        <v>27</v>
      </c>
      <c r="H2" s="17" t="s">
        <v>28</v>
      </c>
      <c r="I2" s="17" t="s">
        <v>29</v>
      </c>
      <c r="J2" s="17" t="s">
        <v>30</v>
      </c>
      <c r="K2" s="17" t="s">
        <v>31</v>
      </c>
      <c r="L2" s="18" t="s">
        <v>3</v>
      </c>
      <c r="M2" s="17" t="s">
        <v>32</v>
      </c>
      <c r="N2" s="17" t="s">
        <v>38</v>
      </c>
      <c r="O2" s="6" t="s">
        <v>6</v>
      </c>
      <c r="P2" s="6" t="s">
        <v>7</v>
      </c>
      <c r="Q2" s="6" t="s">
        <v>8</v>
      </c>
      <c r="R2" s="6" t="s">
        <v>9</v>
      </c>
      <c r="S2" s="6" t="s">
        <v>10</v>
      </c>
      <c r="T2" s="6" t="s">
        <v>11</v>
      </c>
      <c r="U2" s="5" t="s">
        <v>12</v>
      </c>
      <c r="V2" s="5" t="s">
        <v>13</v>
      </c>
      <c r="W2" s="5" t="s">
        <v>14</v>
      </c>
      <c r="X2" s="5" t="s">
        <v>15</v>
      </c>
      <c r="Y2" s="6" t="s">
        <v>16</v>
      </c>
      <c r="Z2" s="6" t="s">
        <v>17</v>
      </c>
      <c r="AA2" s="6" t="s">
        <v>18</v>
      </c>
    </row>
    <row r="3" spans="1:27" ht="17">
      <c r="A3" s="8" t="s">
        <v>37</v>
      </c>
      <c r="B3" s="15">
        <v>39949</v>
      </c>
      <c r="C3" s="7"/>
      <c r="D3" s="15">
        <v>44447</v>
      </c>
      <c r="E3" s="9">
        <v>160.5</v>
      </c>
      <c r="F3" s="9">
        <v>50.9</v>
      </c>
      <c r="G3" s="8">
        <v>185.4</v>
      </c>
      <c r="H3" s="8">
        <v>174.7</v>
      </c>
      <c r="I3" s="7">
        <f>IFERROR(2.803+0.953*Tabelle1[[#This Row],[Muttergröße]],"")</f>
        <v>169.29209999999998</v>
      </c>
      <c r="J3" s="7">
        <f>IFERROR(2.316+0.955*Tabelle1[[#This Row],[Vatergröße]],"")</f>
        <v>179.37299999999999</v>
      </c>
      <c r="K3" s="9">
        <f>IFERROR(Tabelle1[[#This Row],[PAH (in)]]*2.54,"")</f>
        <v>188.74889542088761</v>
      </c>
      <c r="L3" s="9">
        <f>IF(Tabelle1[[#This Row],[AGE]]&gt;=18,100,IFERROR((Tabelle1[[#This Row],[Größe in cm]]/Tabelle1[[#This Row],[Predicted Adult Height]])*100,""))</f>
        <v>85.03361020582615</v>
      </c>
      <c r="M3" s="7">
        <f>IFERROR(IF(Tabelle1[[#This Row],[%PAH]]="","",((Tabelle1[[#This Row],[%PAH]]-Tabelle1[[#This Row],[%PAH_B]])/Tabelle1[[#This Row],[SD]])),"")</f>
        <v>-0.15919268842323556</v>
      </c>
      <c r="N3" s="7" t="str">
        <f>IF(Tabelle1[[#This Row],[Z-Score ]]&lt;-0.5,"Spät",IF(Tabelle1[[#This Row],[Z-Score ]]&gt;0.5,"Früh","Normal"))</f>
        <v>Normal</v>
      </c>
      <c r="O3" s="11">
        <f>YEARFRAC(Tabelle1[[#This Row],[Geburtstag]],Tabelle1[[#This Row],[Testdatum]])</f>
        <v>12.311111111111112</v>
      </c>
      <c r="P3" s="11">
        <f>IFERROR(Tabelle1[[#This Row],[Größe in cm]]/2.54,"")</f>
        <v>63.188976377952756</v>
      </c>
      <c r="Q3" s="11">
        <f>IFERROR(Tabelle1[[#This Row],[Gewicht in kg]]*2.2046,"")</f>
        <v>112.21414</v>
      </c>
      <c r="R3" s="12">
        <f>IFERROR(AVERAGE(Tabelle1[[#This Row],[Epstein Muttergröße]:[Epstein Vatergröße]]),"")</f>
        <v>174.33254999999997</v>
      </c>
      <c r="S3" s="12">
        <f>IFERROR(Tabelle1[[#This Row],[Epstein Midparental Height]]/2.54,"")</f>
        <v>68.634862204724399</v>
      </c>
      <c r="T3" s="12">
        <f>MROUND(Tabelle1[[#This Row],[AGE]],0.5)</f>
        <v>12.5</v>
      </c>
      <c r="U3" s="13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>-8.6054999999999993</v>
      </c>
      <c r="V3" s="14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>0.63868999999999998</v>
      </c>
      <c r="W3" s="14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>-1.6681000000000001E-3</v>
      </c>
      <c r="X3" s="14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>0.62278999999999995</v>
      </c>
      <c r="Y3" s="13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>74.310588748380951</v>
      </c>
      <c r="Z3" s="13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>85.43</v>
      </c>
      <c r="AA3" s="13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>2.4900000000000002</v>
      </c>
    </row>
    <row r="4" spans="1:27" ht="17">
      <c r="A4" s="8"/>
      <c r="B4" s="8"/>
      <c r="C4" s="7"/>
      <c r="D4" s="9"/>
      <c r="E4" s="9"/>
      <c r="F4" s="7"/>
      <c r="G4" s="8" t="str">
        <f>IFERROR(INDEX(Matrix_Eltern,MATCH(#REF!,#REF!,0),MATCH(#REF!,#REF!,0)),"")</f>
        <v/>
      </c>
      <c r="H4" s="8" t="str">
        <f>IFERROR(INDEX(Matrix_Eltern,MATCH(#REF!,#REF!,0),MATCH(#REF!,#REF!,0)),"")</f>
        <v/>
      </c>
      <c r="I4" s="7" t="str">
        <f>IFERROR(2.803+0.953*Tabelle1[[#This Row],[Muttergröße]],"")</f>
        <v/>
      </c>
      <c r="J4" s="7" t="str">
        <f>IFERROR(2.316+0.955*Tabelle1[[#This Row],[Vatergröße]],"")</f>
        <v/>
      </c>
      <c r="K4" s="9" t="str">
        <f>IFERROR(Tabelle1[[#This Row],[PAH (in)]]*2.54,"")</f>
        <v/>
      </c>
      <c r="L4" s="9" t="str">
        <f>IF(Tabelle1[[#This Row],[AGE]]&gt;=18,100,IFERROR((Tabelle1[[#This Row],[Größe in cm]]/Tabelle1[[#This Row],[Predicted Adult Height]])*100,""))</f>
        <v/>
      </c>
      <c r="M4" s="7" t="str">
        <f ca="1">IFERROR(IF(Tabelle1[[#This Row],[Reifegrad Beschreibung]]="","",((Tabelle1[[#This Row],[Reifegrad Beschreibung]]-Tabelle1[[#This Row],[%PAH_B]])/Tabelle1[[#This Row],[SD]])),"")</f>
        <v/>
      </c>
      <c r="N4" s="7" t="str">
        <f ca="1">IFERROR(IF(Tabelle1[[#This Row],[Reifegrad Beschreibung]]="","",((Tabelle1[[#This Row],[Reifegrad Beschreibung]]-Tabelle1[[#This Row],[%PAH_B]])/Tabelle1[[#This Row],[SD]])),"")</f>
        <v/>
      </c>
      <c r="O4" s="11">
        <f>YEARFRAC(Tabelle1[[#This Row],[Geburtstag]],Tabelle1[[#This Row],[Testdatum]])</f>
        <v>0</v>
      </c>
      <c r="P4" s="11">
        <f>IFERROR(Tabelle1[[#This Row],[Größe in cm]]/2.54,"")</f>
        <v>0</v>
      </c>
      <c r="Q4" s="11">
        <f>IFERROR(Tabelle1[[#This Row],[Gewicht in kg]]*2.2046,"")</f>
        <v>0</v>
      </c>
      <c r="R4" s="12" t="str">
        <f>IFERROR(AVERAGE(Tabelle1[[#This Row],[Epstein Muttergröße]:[Epstein Vatergröße]]),"")</f>
        <v/>
      </c>
      <c r="S4" s="12" t="str">
        <f>IFERROR(Tabelle1[[#This Row],[Epstein Midparental Height]]/2.54,"")</f>
        <v/>
      </c>
      <c r="T4" s="12">
        <f>MROUND(Tabelle1[[#This Row],[AGE]],0.5)</f>
        <v>0</v>
      </c>
      <c r="U4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4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4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4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4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4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4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5" spans="1:27" ht="17">
      <c r="A5" s="8"/>
      <c r="B5" s="8"/>
      <c r="C5" s="7"/>
      <c r="D5" s="9"/>
      <c r="E5" s="9"/>
      <c r="F5" s="7"/>
      <c r="G5" s="8" t="str">
        <f>IFERROR(INDEX(Matrix_Eltern,MATCH(#REF!,#REF!,0),MATCH(#REF!,#REF!,0)),"")</f>
        <v/>
      </c>
      <c r="H5" s="8" t="str">
        <f>IFERROR(INDEX(Matrix_Eltern,MATCH(#REF!,#REF!,0),MATCH(#REF!,#REF!,0)),"")</f>
        <v/>
      </c>
      <c r="I5" s="7" t="str">
        <f>IFERROR(2.803+0.953*Tabelle1[[#This Row],[Muttergröße]],"")</f>
        <v/>
      </c>
      <c r="J5" s="7" t="str">
        <f>IFERROR(2.316+0.955*Tabelle1[[#This Row],[Vatergröße]],"")</f>
        <v/>
      </c>
      <c r="K5" s="9" t="str">
        <f>IFERROR(Tabelle1[[#This Row],[PAH (in)]]*2.54,"")</f>
        <v/>
      </c>
      <c r="L5" s="9" t="str">
        <f>IF(Tabelle1[[#This Row],[AGE]]&gt;=18,100,IFERROR((Tabelle1[[#This Row],[Größe in cm]]/Tabelle1[[#This Row],[Predicted Adult Height]])*100,""))</f>
        <v/>
      </c>
      <c r="M5" s="7" t="str">
        <f ca="1">IFERROR(IF(Tabelle1[[#This Row],[Reifegrad Beschreibung]]="","",((Tabelle1[[#This Row],[Reifegrad Beschreibung]]-Tabelle1[[#This Row],[%PAH_B]])/Tabelle1[[#This Row],[SD]])),"")</f>
        <v/>
      </c>
      <c r="N5" s="7" t="str">
        <f ca="1">IFERROR(IF(Tabelle1[[#This Row],[Reifegrad Beschreibung]]="","",((Tabelle1[[#This Row],[Reifegrad Beschreibung]]-Tabelle1[[#This Row],[%PAH_B]])/Tabelle1[[#This Row],[SD]])),"")</f>
        <v/>
      </c>
      <c r="O5" s="11">
        <f>YEARFRAC(Tabelle1[[#This Row],[Geburtstag]],Tabelle1[[#This Row],[Testdatum]])</f>
        <v>0</v>
      </c>
      <c r="P5" s="11">
        <f>IFERROR(Tabelle1[[#This Row],[Größe in cm]]/2.54,"")</f>
        <v>0</v>
      </c>
      <c r="Q5" s="11">
        <f>IFERROR(Tabelle1[[#This Row],[Gewicht in kg]]*2.2046,"")</f>
        <v>0</v>
      </c>
      <c r="R5" s="12" t="str">
        <f>IFERROR(AVERAGE(Tabelle1[[#This Row],[Epstein Muttergröße]:[Epstein Vatergröße]]),"")</f>
        <v/>
      </c>
      <c r="S5" s="12" t="str">
        <f>IFERROR(Tabelle1[[#This Row],[Epstein Midparental Height]]/2.54,"")</f>
        <v/>
      </c>
      <c r="T5" s="12">
        <f>MROUND(Tabelle1[[#This Row],[AGE]],0.5)</f>
        <v>0</v>
      </c>
      <c r="U5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5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5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5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5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5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5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6" spans="1:27" ht="17">
      <c r="A6" s="8"/>
      <c r="B6" s="8"/>
      <c r="C6" s="7"/>
      <c r="D6" s="9"/>
      <c r="E6" s="9"/>
      <c r="F6" s="7"/>
      <c r="G6" s="8" t="str">
        <f>IFERROR(INDEX(Matrix_Eltern,MATCH(#REF!,#REF!,0),MATCH(#REF!,#REF!,0)),"")</f>
        <v/>
      </c>
      <c r="H6" s="8" t="str">
        <f>IFERROR(INDEX(Matrix_Eltern,MATCH(#REF!,#REF!,0),MATCH(#REF!,#REF!,0)),"")</f>
        <v/>
      </c>
      <c r="I6" s="7" t="str">
        <f>IFERROR(2.803+0.953*Tabelle1[[#This Row],[Muttergröße]],"")</f>
        <v/>
      </c>
      <c r="J6" s="7" t="str">
        <f>IFERROR(2.316+0.955*Tabelle1[[#This Row],[Vatergröße]],"")</f>
        <v/>
      </c>
      <c r="K6" s="9" t="str">
        <f>IFERROR(Tabelle1[[#This Row],[PAH (in)]]*2.54,"")</f>
        <v/>
      </c>
      <c r="L6" s="9" t="str">
        <f>IF(Tabelle1[[#This Row],[AGE]]&gt;=18,100,IFERROR((Tabelle1[[#This Row],[Größe in cm]]/Tabelle1[[#This Row],[Predicted Adult Height]])*100,""))</f>
        <v/>
      </c>
      <c r="M6" s="7" t="str">
        <f ca="1">IFERROR(IF(Tabelle1[[#This Row],[Reifegrad Beschreibung]]="","",((Tabelle1[[#This Row],[Reifegrad Beschreibung]]-Tabelle1[[#This Row],[%PAH_B]])/Tabelle1[[#This Row],[SD]])),"")</f>
        <v/>
      </c>
      <c r="N6" s="7" t="str">
        <f ca="1">IFERROR(IF(Tabelle1[[#This Row],[Reifegrad Beschreibung]]="","",((Tabelle1[[#This Row],[Reifegrad Beschreibung]]-Tabelle1[[#This Row],[%PAH_B]])/Tabelle1[[#This Row],[SD]])),"")</f>
        <v/>
      </c>
      <c r="O6" s="11">
        <f>YEARFRAC(Tabelle1[[#This Row],[Geburtstag]],Tabelle1[[#This Row],[Testdatum]])</f>
        <v>0</v>
      </c>
      <c r="P6" s="11">
        <f>IFERROR(Tabelle1[[#This Row],[Größe in cm]]/2.54,"")</f>
        <v>0</v>
      </c>
      <c r="Q6" s="11">
        <f>IFERROR(Tabelle1[[#This Row],[Gewicht in kg]]*2.2046,"")</f>
        <v>0</v>
      </c>
      <c r="R6" s="12" t="str">
        <f>IFERROR(AVERAGE(Tabelle1[[#This Row],[Epstein Muttergröße]:[Epstein Vatergröße]]),"")</f>
        <v/>
      </c>
      <c r="S6" s="12" t="str">
        <f>IFERROR(Tabelle1[[#This Row],[Epstein Midparental Height]]/2.54,"")</f>
        <v/>
      </c>
      <c r="T6" s="12">
        <f>MROUND(Tabelle1[[#This Row],[AGE]],0.5)</f>
        <v>0</v>
      </c>
      <c r="U6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6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6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6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6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6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6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7" spans="1:27" ht="17">
      <c r="A7" s="8"/>
      <c r="B7" s="8"/>
      <c r="C7" s="7"/>
      <c r="D7" s="9"/>
      <c r="E7" s="9"/>
      <c r="F7" s="7"/>
      <c r="G7" s="8" t="str">
        <f>IFERROR(INDEX(Matrix_Eltern,MATCH(#REF!,#REF!,0),MATCH(#REF!,#REF!,0)),"")</f>
        <v/>
      </c>
      <c r="H7" s="8" t="str">
        <f>IFERROR(INDEX(Matrix_Eltern,MATCH(#REF!,#REF!,0),MATCH(#REF!,#REF!,0)),"")</f>
        <v/>
      </c>
      <c r="I7" s="7" t="str">
        <f>IFERROR(2.803+0.953*Tabelle1[[#This Row],[Muttergröße]],"")</f>
        <v/>
      </c>
      <c r="J7" s="7" t="str">
        <f>IFERROR(2.316+0.955*Tabelle1[[#This Row],[Vatergröße]],"")</f>
        <v/>
      </c>
      <c r="K7" s="9" t="str">
        <f>IFERROR(Tabelle1[[#This Row],[PAH (in)]]*2.54,"")</f>
        <v/>
      </c>
      <c r="L7" s="9" t="str">
        <f>IF(Tabelle1[[#This Row],[AGE]]&gt;=18,100,IFERROR((Tabelle1[[#This Row],[Größe in cm]]/Tabelle1[[#This Row],[Predicted Adult Height]])*100,""))</f>
        <v/>
      </c>
      <c r="M7" s="7" t="str">
        <f ca="1">IFERROR(IF(Tabelle1[[#This Row],[Reifegrad Beschreibung]]="","",((Tabelle1[[#This Row],[Reifegrad Beschreibung]]-Tabelle1[[#This Row],[%PAH_B]])/Tabelle1[[#This Row],[SD]])),"")</f>
        <v/>
      </c>
      <c r="N7" s="7" t="str">
        <f ca="1">IFERROR(IF(Tabelle1[[#This Row],[Reifegrad Beschreibung]]="","",((Tabelle1[[#This Row],[Reifegrad Beschreibung]]-Tabelle1[[#This Row],[%PAH_B]])/Tabelle1[[#This Row],[SD]])),"")</f>
        <v/>
      </c>
      <c r="O7" s="11">
        <f>YEARFRAC(Tabelle1[[#This Row],[Geburtstag]],Tabelle1[[#This Row],[Testdatum]])</f>
        <v>0</v>
      </c>
      <c r="P7" s="11">
        <f>IFERROR(Tabelle1[[#This Row],[Größe in cm]]/2.54,"")</f>
        <v>0</v>
      </c>
      <c r="Q7" s="11">
        <f>IFERROR(Tabelle1[[#This Row],[Gewicht in kg]]*2.2046,"")</f>
        <v>0</v>
      </c>
      <c r="R7" s="12" t="str">
        <f>IFERROR(AVERAGE(Tabelle1[[#This Row],[Epstein Muttergröße]:[Epstein Vatergröße]]),"")</f>
        <v/>
      </c>
      <c r="S7" s="12" t="str">
        <f>IFERROR(Tabelle1[[#This Row],[Epstein Midparental Height]]/2.54,"")</f>
        <v/>
      </c>
      <c r="T7" s="12">
        <f>MROUND(Tabelle1[[#This Row],[AGE]],0.5)</f>
        <v>0</v>
      </c>
      <c r="U7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7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7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7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7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7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7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8" spans="1:27" ht="17">
      <c r="A8" s="8"/>
      <c r="B8" s="8"/>
      <c r="C8" s="7"/>
      <c r="D8" s="9"/>
      <c r="E8" s="9"/>
      <c r="F8" s="7"/>
      <c r="G8" s="8" t="str">
        <f>IFERROR(INDEX(Matrix_Eltern,MATCH(#REF!,#REF!,0),MATCH(#REF!,#REF!,0)),"")</f>
        <v/>
      </c>
      <c r="H8" s="8" t="str">
        <f>IFERROR(INDEX(Matrix_Eltern,MATCH(#REF!,#REF!,0),MATCH(#REF!,#REF!,0)),"")</f>
        <v/>
      </c>
      <c r="I8" s="7" t="str">
        <f>IFERROR(2.803+0.953*Tabelle1[[#This Row],[Muttergröße]],"")</f>
        <v/>
      </c>
      <c r="J8" s="7" t="str">
        <f>IFERROR(2.316+0.955*Tabelle1[[#This Row],[Vatergröße]],"")</f>
        <v/>
      </c>
      <c r="K8" s="9" t="str">
        <f>IFERROR(Tabelle1[[#This Row],[PAH (in)]]*2.54,"")</f>
        <v/>
      </c>
      <c r="L8" s="9" t="str">
        <f>IF(Tabelle1[[#This Row],[AGE]]&gt;=18,100,IFERROR((Tabelle1[[#This Row],[Größe in cm]]/Tabelle1[[#This Row],[Predicted Adult Height]])*100,""))</f>
        <v/>
      </c>
      <c r="M8" s="7" t="str">
        <f ca="1">IFERROR(IF(Tabelle1[[#This Row],[Reifegrad Beschreibung]]="","",((Tabelle1[[#This Row],[Reifegrad Beschreibung]]-Tabelle1[[#This Row],[%PAH_B]])/Tabelle1[[#This Row],[SD]])),"")</f>
        <v/>
      </c>
      <c r="N8" s="7" t="str">
        <f ca="1">IFERROR(IF(Tabelle1[[#This Row],[Reifegrad Beschreibung]]="","",((Tabelle1[[#This Row],[Reifegrad Beschreibung]]-Tabelle1[[#This Row],[%PAH_B]])/Tabelle1[[#This Row],[SD]])),"")</f>
        <v/>
      </c>
      <c r="O8" s="11">
        <f>YEARFRAC(Tabelle1[[#This Row],[Geburtstag]],Tabelle1[[#This Row],[Testdatum]])</f>
        <v>0</v>
      </c>
      <c r="P8" s="11">
        <f>IFERROR(Tabelle1[[#This Row],[Größe in cm]]/2.54,"")</f>
        <v>0</v>
      </c>
      <c r="Q8" s="11">
        <f>IFERROR(Tabelle1[[#This Row],[Gewicht in kg]]*2.2046,"")</f>
        <v>0</v>
      </c>
      <c r="R8" s="12" t="str">
        <f>IFERROR(AVERAGE(Tabelle1[[#This Row],[Epstein Muttergröße]:[Epstein Vatergröße]]),"")</f>
        <v/>
      </c>
      <c r="S8" s="12" t="str">
        <f>IFERROR(Tabelle1[[#This Row],[Epstein Midparental Height]]/2.54,"")</f>
        <v/>
      </c>
      <c r="T8" s="12">
        <f>MROUND(Tabelle1[[#This Row],[AGE]],0.5)</f>
        <v>0</v>
      </c>
      <c r="U8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8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8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8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8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8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8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9" spans="1:27" ht="17">
      <c r="A9" s="8"/>
      <c r="B9" s="8"/>
      <c r="C9" s="7"/>
      <c r="D9" s="9"/>
      <c r="E9" s="9"/>
      <c r="F9" s="7"/>
      <c r="G9" s="8" t="str">
        <f>IFERROR(INDEX(Matrix_Eltern,MATCH(#REF!,#REF!,0),MATCH(#REF!,#REF!,0)),"")</f>
        <v/>
      </c>
      <c r="H9" s="8" t="str">
        <f>IFERROR(INDEX(Matrix_Eltern,MATCH(#REF!,#REF!,0),MATCH(#REF!,#REF!,0)),"")</f>
        <v/>
      </c>
      <c r="I9" s="7" t="str">
        <f>IFERROR(2.803+0.953*Tabelle1[[#This Row],[Muttergröße]],"")</f>
        <v/>
      </c>
      <c r="J9" s="7" t="str">
        <f>IFERROR(2.316+0.955*Tabelle1[[#This Row],[Vatergröße]],"")</f>
        <v/>
      </c>
      <c r="K9" s="9" t="str">
        <f>IFERROR(Tabelle1[[#This Row],[PAH (in)]]*2.54,"")</f>
        <v/>
      </c>
      <c r="L9" s="9" t="str">
        <f>IF(Tabelle1[[#This Row],[AGE]]&gt;=18,100,IFERROR((Tabelle1[[#This Row],[Größe in cm]]/Tabelle1[[#This Row],[Predicted Adult Height]])*100,""))</f>
        <v/>
      </c>
      <c r="M9" s="7" t="str">
        <f ca="1">IFERROR(IF(Tabelle1[[#This Row],[Reifegrad Beschreibung]]="","",((Tabelle1[[#This Row],[Reifegrad Beschreibung]]-Tabelle1[[#This Row],[%PAH_B]])/Tabelle1[[#This Row],[SD]])),"")</f>
        <v/>
      </c>
      <c r="N9" s="7" t="str">
        <f ca="1">IFERROR(IF(Tabelle1[[#This Row],[Reifegrad Beschreibung]]="","",((Tabelle1[[#This Row],[Reifegrad Beschreibung]]-Tabelle1[[#This Row],[%PAH_B]])/Tabelle1[[#This Row],[SD]])),"")</f>
        <v/>
      </c>
      <c r="O9" s="11">
        <f>YEARFRAC(Tabelle1[[#This Row],[Geburtstag]],Tabelle1[[#This Row],[Testdatum]])</f>
        <v>0</v>
      </c>
      <c r="P9" s="11">
        <f>IFERROR(Tabelle1[[#This Row],[Größe in cm]]/2.54,"")</f>
        <v>0</v>
      </c>
      <c r="Q9" s="11">
        <f>IFERROR(Tabelle1[[#This Row],[Gewicht in kg]]*2.2046,"")</f>
        <v>0</v>
      </c>
      <c r="R9" s="12" t="str">
        <f>IFERROR(AVERAGE(Tabelle1[[#This Row],[Epstein Muttergröße]:[Epstein Vatergröße]]),"")</f>
        <v/>
      </c>
      <c r="S9" s="12" t="str">
        <f>IFERROR(Tabelle1[[#This Row],[Epstein Midparental Height]]/2.54,"")</f>
        <v/>
      </c>
      <c r="T9" s="12">
        <f>MROUND(Tabelle1[[#This Row],[AGE]],0.5)</f>
        <v>0</v>
      </c>
      <c r="U9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9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9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9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9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9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9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10" spans="1:27" ht="17">
      <c r="A10" s="8"/>
      <c r="B10" s="8"/>
      <c r="C10" s="7"/>
      <c r="D10" s="9"/>
      <c r="E10" s="9"/>
      <c r="F10" s="7"/>
      <c r="G10" s="8" t="str">
        <f>IFERROR(INDEX(Matrix_Eltern,MATCH(#REF!,#REF!,0),MATCH(#REF!,#REF!,0)),"")</f>
        <v/>
      </c>
      <c r="H10" s="8" t="str">
        <f>IFERROR(INDEX(Matrix_Eltern,MATCH(#REF!,#REF!,0),MATCH(#REF!,#REF!,0)),"")</f>
        <v/>
      </c>
      <c r="I10" s="7" t="str">
        <f>IFERROR(2.803+0.953*Tabelle1[[#This Row],[Muttergröße]],"")</f>
        <v/>
      </c>
      <c r="J10" s="7" t="str">
        <f>IFERROR(2.316+0.955*Tabelle1[[#This Row],[Vatergröße]],"")</f>
        <v/>
      </c>
      <c r="K10" s="9" t="str">
        <f>IFERROR(Tabelle1[[#This Row],[PAH (in)]]*2.54,"")</f>
        <v/>
      </c>
      <c r="L10" s="9" t="str">
        <f>IF(Tabelle1[[#This Row],[AGE]]&gt;=18,100,IFERROR((Tabelle1[[#This Row],[Größe in cm]]/Tabelle1[[#This Row],[Predicted Adult Height]])*100,""))</f>
        <v/>
      </c>
      <c r="M10" s="7" t="str">
        <f ca="1">IFERROR(IF(Tabelle1[[#This Row],[Reifegrad Beschreibung]]="","",((Tabelle1[[#This Row],[Reifegrad Beschreibung]]-Tabelle1[[#This Row],[%PAH_B]])/Tabelle1[[#This Row],[SD]])),"")</f>
        <v/>
      </c>
      <c r="N10" s="7" t="str">
        <f ca="1">IFERROR(IF(Tabelle1[[#This Row],[Reifegrad Beschreibung]]="","",((Tabelle1[[#This Row],[Reifegrad Beschreibung]]-Tabelle1[[#This Row],[%PAH_B]])/Tabelle1[[#This Row],[SD]])),"")</f>
        <v/>
      </c>
      <c r="O10" s="11">
        <f>YEARFRAC(Tabelle1[[#This Row],[Geburtstag]],Tabelle1[[#This Row],[Testdatum]])</f>
        <v>0</v>
      </c>
      <c r="P10" s="11">
        <f>IFERROR(Tabelle1[[#This Row],[Größe in cm]]/2.54,"")</f>
        <v>0</v>
      </c>
      <c r="Q10" s="11">
        <f>IFERROR(Tabelle1[[#This Row],[Gewicht in kg]]*2.2046,"")</f>
        <v>0</v>
      </c>
      <c r="R10" s="12" t="str">
        <f>IFERROR(AVERAGE(Tabelle1[[#This Row],[Epstein Muttergröße]:[Epstein Vatergröße]]),"")</f>
        <v/>
      </c>
      <c r="S10" s="12" t="str">
        <f>IFERROR(Tabelle1[[#This Row],[Epstein Midparental Height]]/2.54,"")</f>
        <v/>
      </c>
      <c r="T10" s="12">
        <f>MROUND(Tabelle1[[#This Row],[AGE]],0.5)</f>
        <v>0</v>
      </c>
      <c r="U10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10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10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10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10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10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10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11" spans="1:27" ht="17">
      <c r="A11" s="8"/>
      <c r="B11" s="8"/>
      <c r="C11" s="7"/>
      <c r="D11" s="9"/>
      <c r="E11" s="9"/>
      <c r="F11" s="7"/>
      <c r="G11" s="8" t="str">
        <f>IFERROR(INDEX(Matrix_Eltern,MATCH(#REF!,#REF!,0),MATCH(#REF!,#REF!,0)),"")</f>
        <v/>
      </c>
      <c r="H11" s="8" t="str">
        <f>IFERROR(INDEX(Matrix_Eltern,MATCH(#REF!,#REF!,0),MATCH(#REF!,#REF!,0)),"")</f>
        <v/>
      </c>
      <c r="I11" s="7" t="str">
        <f>IFERROR(2.803+0.953*Tabelle1[[#This Row],[Muttergröße]],"")</f>
        <v/>
      </c>
      <c r="J11" s="7" t="str">
        <f>IFERROR(2.316+0.955*Tabelle1[[#This Row],[Vatergröße]],"")</f>
        <v/>
      </c>
      <c r="K11" s="9" t="str">
        <f>IFERROR(Tabelle1[[#This Row],[PAH (in)]]*2.54,"")</f>
        <v/>
      </c>
      <c r="L11" s="9" t="str">
        <f>IF(Tabelle1[[#This Row],[AGE]]&gt;=18,100,IFERROR((Tabelle1[[#This Row],[Größe in cm]]/Tabelle1[[#This Row],[Predicted Adult Height]])*100,""))</f>
        <v/>
      </c>
      <c r="M11" s="7" t="str">
        <f ca="1">IFERROR(IF(Tabelle1[[#This Row],[Reifegrad Beschreibung]]="","",((Tabelle1[[#This Row],[Reifegrad Beschreibung]]-Tabelle1[[#This Row],[%PAH_B]])/Tabelle1[[#This Row],[SD]])),"")</f>
        <v/>
      </c>
      <c r="N11" s="7" t="str">
        <f ca="1">IFERROR(IF(Tabelle1[[#This Row],[Reifegrad Beschreibung]]="","",((Tabelle1[[#This Row],[Reifegrad Beschreibung]]-Tabelle1[[#This Row],[%PAH_B]])/Tabelle1[[#This Row],[SD]])),"")</f>
        <v/>
      </c>
      <c r="O11" s="11">
        <f>YEARFRAC(Tabelle1[[#This Row],[Geburtstag]],Tabelle1[[#This Row],[Testdatum]])</f>
        <v>0</v>
      </c>
      <c r="P11" s="11">
        <f>IFERROR(Tabelle1[[#This Row],[Größe in cm]]/2.54,"")</f>
        <v>0</v>
      </c>
      <c r="Q11" s="11">
        <f>IFERROR(Tabelle1[[#This Row],[Gewicht in kg]]*2.2046,"")</f>
        <v>0</v>
      </c>
      <c r="R11" s="12" t="str">
        <f>IFERROR(AVERAGE(Tabelle1[[#This Row],[Epstein Muttergröße]:[Epstein Vatergröße]]),"")</f>
        <v/>
      </c>
      <c r="S11" s="12" t="str">
        <f>IFERROR(Tabelle1[[#This Row],[Epstein Midparental Height]]/2.54,"")</f>
        <v/>
      </c>
      <c r="T11" s="12">
        <f>MROUND(Tabelle1[[#This Row],[AGE]],0.5)</f>
        <v>0</v>
      </c>
      <c r="U11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11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11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11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11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11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11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12" spans="1:27" ht="17">
      <c r="A12" s="8"/>
      <c r="B12" s="8"/>
      <c r="C12" s="7"/>
      <c r="D12" s="9"/>
      <c r="E12" s="9"/>
      <c r="F12" s="7"/>
      <c r="G12" s="8" t="str">
        <f>IFERROR(INDEX(Matrix_Eltern,MATCH(#REF!,#REF!,0),MATCH(#REF!,#REF!,0)),"")</f>
        <v/>
      </c>
      <c r="H12" s="8" t="str">
        <f>IFERROR(INDEX(Matrix_Eltern,MATCH(#REF!,#REF!,0),MATCH(#REF!,#REF!,0)),"")</f>
        <v/>
      </c>
      <c r="I12" s="7" t="str">
        <f>IFERROR(2.803+0.953*Tabelle1[[#This Row],[Muttergröße]],"")</f>
        <v/>
      </c>
      <c r="J12" s="7" t="str">
        <f>IFERROR(2.316+0.955*Tabelle1[[#This Row],[Vatergröße]],"")</f>
        <v/>
      </c>
      <c r="K12" s="9" t="str">
        <f>IFERROR(Tabelle1[[#This Row],[PAH (in)]]*2.54,"")</f>
        <v/>
      </c>
      <c r="L12" s="9" t="str">
        <f>IF(Tabelle1[[#This Row],[AGE]]&gt;=18,100,IFERROR((Tabelle1[[#This Row],[Größe in cm]]/Tabelle1[[#This Row],[Predicted Adult Height]])*100,""))</f>
        <v/>
      </c>
      <c r="M12" s="7" t="str">
        <f ca="1">IFERROR(IF(Tabelle1[[#This Row],[Reifegrad Beschreibung]]="","",((Tabelle1[[#This Row],[Reifegrad Beschreibung]]-Tabelle1[[#This Row],[%PAH_B]])/Tabelle1[[#This Row],[SD]])),"")</f>
        <v/>
      </c>
      <c r="N12" s="7" t="str">
        <f ca="1">IFERROR(IF(Tabelle1[[#This Row],[Reifegrad Beschreibung]]="","",((Tabelle1[[#This Row],[Reifegrad Beschreibung]]-Tabelle1[[#This Row],[%PAH_B]])/Tabelle1[[#This Row],[SD]])),"")</f>
        <v/>
      </c>
      <c r="O12" s="11">
        <f>YEARFRAC(Tabelle1[[#This Row],[Geburtstag]],Tabelle1[[#This Row],[Testdatum]])</f>
        <v>0</v>
      </c>
      <c r="P12" s="11">
        <f>IFERROR(Tabelle1[[#This Row],[Größe in cm]]/2.54,"")</f>
        <v>0</v>
      </c>
      <c r="Q12" s="11">
        <f>IFERROR(Tabelle1[[#This Row],[Gewicht in kg]]*2.2046,"")</f>
        <v>0</v>
      </c>
      <c r="R12" s="12" t="str">
        <f>IFERROR(AVERAGE(Tabelle1[[#This Row],[Epstein Muttergröße]:[Epstein Vatergröße]]),"")</f>
        <v/>
      </c>
      <c r="S12" s="12" t="str">
        <f>IFERROR(Tabelle1[[#This Row],[Epstein Midparental Height]]/2.54,"")</f>
        <v/>
      </c>
      <c r="T12" s="12">
        <f>MROUND(Tabelle1[[#This Row],[AGE]],0.5)</f>
        <v>0</v>
      </c>
      <c r="U12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12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12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12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12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12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12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13" spans="1:27" ht="17">
      <c r="A13" s="8"/>
      <c r="B13" s="8"/>
      <c r="C13" s="7"/>
      <c r="D13" s="9"/>
      <c r="E13" s="9"/>
      <c r="F13" s="7"/>
      <c r="G13" s="8" t="str">
        <f>IFERROR(INDEX(Matrix_Eltern,MATCH(#REF!,#REF!,0),MATCH(#REF!,#REF!,0)),"")</f>
        <v/>
      </c>
      <c r="H13" s="8" t="str">
        <f>IFERROR(INDEX(Matrix_Eltern,MATCH(#REF!,#REF!,0),MATCH(#REF!,#REF!,0)),"")</f>
        <v/>
      </c>
      <c r="I13" s="7" t="str">
        <f>IFERROR(2.803+0.953*Tabelle1[[#This Row],[Muttergröße]],"")</f>
        <v/>
      </c>
      <c r="J13" s="7" t="str">
        <f>IFERROR(2.316+0.955*Tabelle1[[#This Row],[Vatergröße]],"")</f>
        <v/>
      </c>
      <c r="K13" s="9" t="str">
        <f>IFERROR(Tabelle1[[#This Row],[PAH (in)]]*2.54,"")</f>
        <v/>
      </c>
      <c r="L13" s="9" t="str">
        <f>IF(Tabelle1[[#This Row],[AGE]]&gt;=18,100,IFERROR((Tabelle1[[#This Row],[Größe in cm]]/Tabelle1[[#This Row],[Predicted Adult Height]])*100,""))</f>
        <v/>
      </c>
      <c r="M13" s="7" t="str">
        <f ca="1">IFERROR(IF(Tabelle1[[#This Row],[Reifegrad Beschreibung]]="","",((Tabelle1[[#This Row],[Reifegrad Beschreibung]]-Tabelle1[[#This Row],[%PAH_B]])/Tabelle1[[#This Row],[SD]])),"")</f>
        <v/>
      </c>
      <c r="N13" s="7" t="str">
        <f ca="1">IFERROR(IF(Tabelle1[[#This Row],[Reifegrad Beschreibung]]="","",((Tabelle1[[#This Row],[Reifegrad Beschreibung]]-Tabelle1[[#This Row],[%PAH_B]])/Tabelle1[[#This Row],[SD]])),"")</f>
        <v/>
      </c>
      <c r="O13" s="11">
        <f>YEARFRAC(Tabelle1[[#This Row],[Geburtstag]],Tabelle1[[#This Row],[Testdatum]])</f>
        <v>0</v>
      </c>
      <c r="P13" s="11">
        <f>IFERROR(Tabelle1[[#This Row],[Größe in cm]]/2.54,"")</f>
        <v>0</v>
      </c>
      <c r="Q13" s="11">
        <f>IFERROR(Tabelle1[[#This Row],[Gewicht in kg]]*2.2046,"")</f>
        <v>0</v>
      </c>
      <c r="R13" s="12" t="str">
        <f>IFERROR(AVERAGE(Tabelle1[[#This Row],[Epstein Muttergröße]:[Epstein Vatergröße]]),"")</f>
        <v/>
      </c>
      <c r="S13" s="12" t="str">
        <f>IFERROR(Tabelle1[[#This Row],[Epstein Midparental Height]]/2.54,"")</f>
        <v/>
      </c>
      <c r="T13" s="12">
        <f>MROUND(Tabelle1[[#This Row],[AGE]],0.5)</f>
        <v>0</v>
      </c>
      <c r="U13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13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13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13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13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13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13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14" spans="1:27" ht="17">
      <c r="A14" s="8"/>
      <c r="B14" s="8"/>
      <c r="C14" s="7"/>
      <c r="D14" s="9"/>
      <c r="E14" s="9"/>
      <c r="F14" s="7"/>
      <c r="G14" s="8" t="str">
        <f>IFERROR(INDEX(Matrix_Eltern,MATCH(#REF!,#REF!,0),MATCH(#REF!,#REF!,0)),"")</f>
        <v/>
      </c>
      <c r="H14" s="8" t="str">
        <f>IFERROR(INDEX(Matrix_Eltern,MATCH(#REF!,#REF!,0),MATCH(#REF!,#REF!,0)),"")</f>
        <v/>
      </c>
      <c r="I14" s="7" t="str">
        <f>IFERROR(2.803+0.953*Tabelle1[[#This Row],[Muttergröße]],"")</f>
        <v/>
      </c>
      <c r="J14" s="7" t="str">
        <f>IFERROR(2.316+0.955*Tabelle1[[#This Row],[Vatergröße]],"")</f>
        <v/>
      </c>
      <c r="K14" s="9" t="str">
        <f>IFERROR(Tabelle1[[#This Row],[PAH (in)]]*2.54,"")</f>
        <v/>
      </c>
      <c r="L14" s="9" t="str">
        <f>IF(Tabelle1[[#This Row],[AGE]]&gt;=18,100,IFERROR((Tabelle1[[#This Row],[Größe in cm]]/Tabelle1[[#This Row],[Predicted Adult Height]])*100,""))</f>
        <v/>
      </c>
      <c r="M14" s="7" t="str">
        <f ca="1">IFERROR(IF(Tabelle1[[#This Row],[Reifegrad Beschreibung]]="","",((Tabelle1[[#This Row],[Reifegrad Beschreibung]]-Tabelle1[[#This Row],[%PAH_B]])/Tabelle1[[#This Row],[SD]])),"")</f>
        <v/>
      </c>
      <c r="N14" s="7" t="str">
        <f ca="1">IFERROR(IF(Tabelle1[[#This Row],[Reifegrad Beschreibung]]="","",((Tabelle1[[#This Row],[Reifegrad Beschreibung]]-Tabelle1[[#This Row],[%PAH_B]])/Tabelle1[[#This Row],[SD]])),"")</f>
        <v/>
      </c>
      <c r="O14" s="11">
        <f>YEARFRAC(Tabelle1[[#This Row],[Geburtstag]],Tabelle1[[#This Row],[Testdatum]])</f>
        <v>0</v>
      </c>
      <c r="P14" s="11">
        <f>IFERROR(Tabelle1[[#This Row],[Größe in cm]]/2.54,"")</f>
        <v>0</v>
      </c>
      <c r="Q14" s="11">
        <f>IFERROR(Tabelle1[[#This Row],[Gewicht in kg]]*2.2046,"")</f>
        <v>0</v>
      </c>
      <c r="R14" s="12" t="str">
        <f>IFERROR(AVERAGE(Tabelle1[[#This Row],[Epstein Muttergröße]:[Epstein Vatergröße]]),"")</f>
        <v/>
      </c>
      <c r="S14" s="12" t="str">
        <f>IFERROR(Tabelle1[[#This Row],[Epstein Midparental Height]]/2.54,"")</f>
        <v/>
      </c>
      <c r="T14" s="12">
        <f>MROUND(Tabelle1[[#This Row],[AGE]],0.5)</f>
        <v>0</v>
      </c>
      <c r="U14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14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14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14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14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14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14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15" spans="1:27" ht="17">
      <c r="A15" s="8"/>
      <c r="B15" s="8"/>
      <c r="C15" s="7"/>
      <c r="D15" s="9"/>
      <c r="E15" s="9"/>
      <c r="F15" s="7"/>
      <c r="G15" s="8" t="str">
        <f>IFERROR(INDEX(Matrix_Eltern,MATCH(#REF!,#REF!,0),MATCH(#REF!,#REF!,0)),"")</f>
        <v/>
      </c>
      <c r="H15" s="8" t="str">
        <f>IFERROR(INDEX(Matrix_Eltern,MATCH(#REF!,#REF!,0),MATCH(#REF!,#REF!,0)),"")</f>
        <v/>
      </c>
      <c r="I15" s="7" t="str">
        <f>IFERROR(2.803+0.953*Tabelle1[[#This Row],[Muttergröße]],"")</f>
        <v/>
      </c>
      <c r="J15" s="7" t="str">
        <f>IFERROR(2.316+0.955*Tabelle1[[#This Row],[Vatergröße]],"")</f>
        <v/>
      </c>
      <c r="K15" s="9" t="str">
        <f>IFERROR(Tabelle1[[#This Row],[PAH (in)]]*2.54,"")</f>
        <v/>
      </c>
      <c r="L15" s="9" t="str">
        <f>IF(Tabelle1[[#This Row],[AGE]]&gt;=18,100,IFERROR((Tabelle1[[#This Row],[Größe in cm]]/Tabelle1[[#This Row],[Predicted Adult Height]])*100,""))</f>
        <v/>
      </c>
      <c r="M15" s="7" t="str">
        <f ca="1">IFERROR(IF(Tabelle1[[#This Row],[Reifegrad Beschreibung]]="","",((Tabelle1[[#This Row],[Reifegrad Beschreibung]]-Tabelle1[[#This Row],[%PAH_B]])/Tabelle1[[#This Row],[SD]])),"")</f>
        <v/>
      </c>
      <c r="N15" s="7" t="str">
        <f ca="1">IFERROR(IF(Tabelle1[[#This Row],[Reifegrad Beschreibung]]="","",((Tabelle1[[#This Row],[Reifegrad Beschreibung]]-Tabelle1[[#This Row],[%PAH_B]])/Tabelle1[[#This Row],[SD]])),"")</f>
        <v/>
      </c>
      <c r="O15" s="11">
        <f>YEARFRAC(Tabelle1[[#This Row],[Geburtstag]],Tabelle1[[#This Row],[Testdatum]])</f>
        <v>0</v>
      </c>
      <c r="P15" s="11">
        <f>IFERROR(Tabelle1[[#This Row],[Größe in cm]]/2.54,"")</f>
        <v>0</v>
      </c>
      <c r="Q15" s="11">
        <f>IFERROR(Tabelle1[[#This Row],[Gewicht in kg]]*2.2046,"")</f>
        <v>0</v>
      </c>
      <c r="R15" s="12" t="str">
        <f>IFERROR(AVERAGE(Tabelle1[[#This Row],[Epstein Muttergröße]:[Epstein Vatergröße]]),"")</f>
        <v/>
      </c>
      <c r="S15" s="12" t="str">
        <f>IFERROR(Tabelle1[[#This Row],[Epstein Midparental Height]]/2.54,"")</f>
        <v/>
      </c>
      <c r="T15" s="12">
        <f>MROUND(Tabelle1[[#This Row],[AGE]],0.5)</f>
        <v>0</v>
      </c>
      <c r="U15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15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15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15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15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15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15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16" spans="1:27" ht="17">
      <c r="A16" s="8"/>
      <c r="B16" s="8"/>
      <c r="C16" s="7"/>
      <c r="D16" s="9"/>
      <c r="E16" s="9"/>
      <c r="F16" s="7"/>
      <c r="G16" s="8" t="str">
        <f>IFERROR(INDEX(Matrix_Eltern,MATCH(#REF!,#REF!,0),MATCH(#REF!,#REF!,0)),"")</f>
        <v/>
      </c>
      <c r="H16" s="8" t="str">
        <f>IFERROR(INDEX(Matrix_Eltern,MATCH(#REF!,#REF!,0),MATCH(#REF!,#REF!,0)),"")</f>
        <v/>
      </c>
      <c r="I16" s="7" t="str">
        <f>IFERROR(2.803+0.953*Tabelle1[[#This Row],[Muttergröße]],"")</f>
        <v/>
      </c>
      <c r="J16" s="7" t="str">
        <f>IFERROR(2.316+0.955*Tabelle1[[#This Row],[Vatergröße]],"")</f>
        <v/>
      </c>
      <c r="K16" s="9" t="str">
        <f>IFERROR(Tabelle1[[#This Row],[PAH (in)]]*2.54,"")</f>
        <v/>
      </c>
      <c r="L16" s="9" t="str">
        <f>IF(Tabelle1[[#This Row],[AGE]]&gt;=18,100,IFERROR((Tabelle1[[#This Row],[Größe in cm]]/Tabelle1[[#This Row],[Predicted Adult Height]])*100,""))</f>
        <v/>
      </c>
      <c r="M16" s="7" t="str">
        <f ca="1">IFERROR(IF(Tabelle1[[#This Row],[Reifegrad Beschreibung]]="","",((Tabelle1[[#This Row],[Reifegrad Beschreibung]]-Tabelle1[[#This Row],[%PAH_B]])/Tabelle1[[#This Row],[SD]])),"")</f>
        <v/>
      </c>
      <c r="N16" s="7" t="str">
        <f ca="1">IFERROR(IF(Tabelle1[[#This Row],[Reifegrad Beschreibung]]="","",((Tabelle1[[#This Row],[Reifegrad Beschreibung]]-Tabelle1[[#This Row],[%PAH_B]])/Tabelle1[[#This Row],[SD]])),"")</f>
        <v/>
      </c>
      <c r="O16" s="11">
        <f>YEARFRAC(Tabelle1[[#This Row],[Geburtstag]],Tabelle1[[#This Row],[Testdatum]])</f>
        <v>0</v>
      </c>
      <c r="P16" s="11">
        <f>IFERROR(Tabelle1[[#This Row],[Größe in cm]]/2.54,"")</f>
        <v>0</v>
      </c>
      <c r="Q16" s="11">
        <f>IFERROR(Tabelle1[[#This Row],[Gewicht in kg]]*2.2046,"")</f>
        <v>0</v>
      </c>
      <c r="R16" s="12" t="str">
        <f>IFERROR(AVERAGE(Tabelle1[[#This Row],[Epstein Muttergröße]:[Epstein Vatergröße]]),"")</f>
        <v/>
      </c>
      <c r="S16" s="12" t="str">
        <f>IFERROR(Tabelle1[[#This Row],[Epstein Midparental Height]]/2.54,"")</f>
        <v/>
      </c>
      <c r="T16" s="12">
        <f>MROUND(Tabelle1[[#This Row],[AGE]],0.5)</f>
        <v>0</v>
      </c>
      <c r="U16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16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16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16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16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16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16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17" spans="1:27" ht="17">
      <c r="A17" s="8"/>
      <c r="B17" s="8"/>
      <c r="C17" s="7"/>
      <c r="D17" s="9"/>
      <c r="E17" s="9"/>
      <c r="F17" s="7"/>
      <c r="G17" s="8" t="str">
        <f>IFERROR(INDEX(Matrix_Eltern,MATCH(#REF!,#REF!,0),MATCH(#REF!,#REF!,0)),"")</f>
        <v/>
      </c>
      <c r="H17" s="8" t="str">
        <f>IFERROR(INDEX(Matrix_Eltern,MATCH(#REF!,#REF!,0),MATCH(#REF!,#REF!,0)),"")</f>
        <v/>
      </c>
      <c r="I17" s="7" t="str">
        <f>IFERROR(2.803+0.953*Tabelle1[[#This Row],[Muttergröße]],"")</f>
        <v/>
      </c>
      <c r="J17" s="7" t="str">
        <f>IFERROR(2.316+0.955*Tabelle1[[#This Row],[Vatergröße]],"")</f>
        <v/>
      </c>
      <c r="K17" s="9" t="str">
        <f>IFERROR(Tabelle1[[#This Row],[PAH (in)]]*2.54,"")</f>
        <v/>
      </c>
      <c r="L17" s="9" t="str">
        <f>IF(Tabelle1[[#This Row],[AGE]]&gt;=18,100,IFERROR((Tabelle1[[#This Row],[Größe in cm]]/Tabelle1[[#This Row],[Predicted Adult Height]])*100,""))</f>
        <v/>
      </c>
      <c r="M17" s="7" t="str">
        <f ca="1">IFERROR(IF(Tabelle1[[#This Row],[Reifegrad Beschreibung]]="","",((Tabelle1[[#This Row],[Reifegrad Beschreibung]]-Tabelle1[[#This Row],[%PAH_B]])/Tabelle1[[#This Row],[SD]])),"")</f>
        <v/>
      </c>
      <c r="N17" s="7" t="str">
        <f ca="1">IFERROR(IF(Tabelle1[[#This Row],[Reifegrad Beschreibung]]="","",((Tabelle1[[#This Row],[Reifegrad Beschreibung]]-Tabelle1[[#This Row],[%PAH_B]])/Tabelle1[[#This Row],[SD]])),"")</f>
        <v/>
      </c>
      <c r="O17" s="11">
        <f>YEARFRAC(Tabelle1[[#This Row],[Geburtstag]],Tabelle1[[#This Row],[Testdatum]])</f>
        <v>0</v>
      </c>
      <c r="P17" s="11">
        <f>IFERROR(Tabelle1[[#This Row],[Größe in cm]]/2.54,"")</f>
        <v>0</v>
      </c>
      <c r="Q17" s="11">
        <f>IFERROR(Tabelle1[[#This Row],[Gewicht in kg]]*2.2046,"")</f>
        <v>0</v>
      </c>
      <c r="R17" s="12" t="str">
        <f>IFERROR(AVERAGE(Tabelle1[[#This Row],[Epstein Muttergröße]:[Epstein Vatergröße]]),"")</f>
        <v/>
      </c>
      <c r="S17" s="12" t="str">
        <f>IFERROR(Tabelle1[[#This Row],[Epstein Midparental Height]]/2.54,"")</f>
        <v/>
      </c>
      <c r="T17" s="12">
        <f>MROUND(Tabelle1[[#This Row],[AGE]],0.5)</f>
        <v>0</v>
      </c>
      <c r="U17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17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17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17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17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17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17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18" spans="1:27" ht="17">
      <c r="A18" s="8"/>
      <c r="B18" s="8"/>
      <c r="C18" s="7"/>
      <c r="D18" s="9"/>
      <c r="E18" s="9"/>
      <c r="F18" s="7"/>
      <c r="G18" s="8" t="str">
        <f>IFERROR(INDEX(Matrix_Eltern,MATCH(#REF!,#REF!,0),MATCH(#REF!,#REF!,0)),"")</f>
        <v/>
      </c>
      <c r="H18" s="8" t="str">
        <f>IFERROR(INDEX(Matrix_Eltern,MATCH(#REF!,#REF!,0),MATCH(#REF!,#REF!,0)),"")</f>
        <v/>
      </c>
      <c r="I18" s="7" t="str">
        <f>IFERROR(2.803+0.953*Tabelle1[[#This Row],[Muttergröße]],"")</f>
        <v/>
      </c>
      <c r="J18" s="7" t="str">
        <f>IFERROR(2.316+0.955*Tabelle1[[#This Row],[Vatergröße]],"")</f>
        <v/>
      </c>
      <c r="K18" s="9" t="str">
        <f>IFERROR(Tabelle1[[#This Row],[PAH (in)]]*2.54,"")</f>
        <v/>
      </c>
      <c r="L18" s="9" t="str">
        <f>IF(Tabelle1[[#This Row],[AGE]]&gt;=18,100,IFERROR((Tabelle1[[#This Row],[Größe in cm]]/Tabelle1[[#This Row],[Predicted Adult Height]])*100,""))</f>
        <v/>
      </c>
      <c r="M18" s="7" t="str">
        <f ca="1">IFERROR(IF(Tabelle1[[#This Row],[Reifegrad Beschreibung]]="","",((Tabelle1[[#This Row],[Reifegrad Beschreibung]]-Tabelle1[[#This Row],[%PAH_B]])/Tabelle1[[#This Row],[SD]])),"")</f>
        <v/>
      </c>
      <c r="N18" s="7" t="str">
        <f ca="1">IFERROR(IF(Tabelle1[[#This Row],[Reifegrad Beschreibung]]="","",((Tabelle1[[#This Row],[Reifegrad Beschreibung]]-Tabelle1[[#This Row],[%PAH_B]])/Tabelle1[[#This Row],[SD]])),"")</f>
        <v/>
      </c>
      <c r="O18" s="11">
        <f>YEARFRAC(Tabelle1[[#This Row],[Geburtstag]],Tabelle1[[#This Row],[Testdatum]])</f>
        <v>0</v>
      </c>
      <c r="P18" s="11">
        <f>IFERROR(Tabelle1[[#This Row],[Größe in cm]]/2.54,"")</f>
        <v>0</v>
      </c>
      <c r="Q18" s="11">
        <f>IFERROR(Tabelle1[[#This Row],[Gewicht in kg]]*2.2046,"")</f>
        <v>0</v>
      </c>
      <c r="R18" s="12" t="str">
        <f>IFERROR(AVERAGE(Tabelle1[[#This Row],[Epstein Muttergröße]:[Epstein Vatergröße]]),"")</f>
        <v/>
      </c>
      <c r="S18" s="12" t="str">
        <f>IFERROR(Tabelle1[[#This Row],[Epstein Midparental Height]]/2.54,"")</f>
        <v/>
      </c>
      <c r="T18" s="12">
        <f>MROUND(Tabelle1[[#This Row],[AGE]],0.5)</f>
        <v>0</v>
      </c>
      <c r="U18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18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18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18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18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18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18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19" spans="1:27" ht="17">
      <c r="A19" s="8"/>
      <c r="B19" s="8"/>
      <c r="C19" s="7"/>
      <c r="D19" s="9"/>
      <c r="E19" s="9"/>
      <c r="F19" s="7"/>
      <c r="G19" s="8" t="str">
        <f>IFERROR(INDEX(Matrix_Eltern,MATCH(#REF!,#REF!,0),MATCH(#REF!,#REF!,0)),"")</f>
        <v/>
      </c>
      <c r="H19" s="8" t="str">
        <f>IFERROR(INDEX(Matrix_Eltern,MATCH(#REF!,#REF!,0),MATCH(#REF!,#REF!,0)),"")</f>
        <v/>
      </c>
      <c r="I19" s="7" t="str">
        <f>IFERROR(2.803+0.953*Tabelle1[[#This Row],[Muttergröße]],"")</f>
        <v/>
      </c>
      <c r="J19" s="7" t="str">
        <f>IFERROR(2.316+0.955*Tabelle1[[#This Row],[Vatergröße]],"")</f>
        <v/>
      </c>
      <c r="K19" s="9" t="str">
        <f>IFERROR(Tabelle1[[#This Row],[PAH (in)]]*2.54,"")</f>
        <v/>
      </c>
      <c r="L19" s="9" t="str">
        <f>IF(Tabelle1[[#This Row],[AGE]]&gt;=18,100,IFERROR((Tabelle1[[#This Row],[Größe in cm]]/Tabelle1[[#This Row],[Predicted Adult Height]])*100,""))</f>
        <v/>
      </c>
      <c r="M19" s="7" t="str">
        <f ca="1">IFERROR(IF(Tabelle1[[#This Row],[Reifegrad Beschreibung]]="","",((Tabelle1[[#This Row],[Reifegrad Beschreibung]]-Tabelle1[[#This Row],[%PAH_B]])/Tabelle1[[#This Row],[SD]])),"")</f>
        <v/>
      </c>
      <c r="N19" s="7" t="str">
        <f ca="1">IFERROR(IF(Tabelle1[[#This Row],[Reifegrad Beschreibung]]="","",((Tabelle1[[#This Row],[Reifegrad Beschreibung]]-Tabelle1[[#This Row],[%PAH_B]])/Tabelle1[[#This Row],[SD]])),"")</f>
        <v/>
      </c>
      <c r="O19" s="11">
        <f>YEARFRAC(Tabelle1[[#This Row],[Geburtstag]],Tabelle1[[#This Row],[Testdatum]])</f>
        <v>0</v>
      </c>
      <c r="P19" s="11">
        <f>IFERROR(Tabelle1[[#This Row],[Größe in cm]]/2.54,"")</f>
        <v>0</v>
      </c>
      <c r="Q19" s="11">
        <f>IFERROR(Tabelle1[[#This Row],[Gewicht in kg]]*2.2046,"")</f>
        <v>0</v>
      </c>
      <c r="R19" s="12" t="str">
        <f>IFERROR(AVERAGE(Tabelle1[[#This Row],[Epstein Muttergröße]:[Epstein Vatergröße]]),"")</f>
        <v/>
      </c>
      <c r="S19" s="12" t="str">
        <f>IFERROR(Tabelle1[[#This Row],[Epstein Midparental Height]]/2.54,"")</f>
        <v/>
      </c>
      <c r="T19" s="12">
        <f>MROUND(Tabelle1[[#This Row],[AGE]],0.5)</f>
        <v>0</v>
      </c>
      <c r="U19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19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19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19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19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19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19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20" spans="1:27" ht="17">
      <c r="A20" s="8"/>
      <c r="B20" s="8"/>
      <c r="C20" s="7"/>
      <c r="D20" s="9"/>
      <c r="E20" s="9"/>
      <c r="F20" s="7"/>
      <c r="G20" s="8" t="str">
        <f>IFERROR(INDEX(Matrix_Eltern,MATCH(#REF!,#REF!,0),MATCH(#REF!,#REF!,0)),"")</f>
        <v/>
      </c>
      <c r="H20" s="8" t="str">
        <f>IFERROR(INDEX(Matrix_Eltern,MATCH(#REF!,#REF!,0),MATCH(#REF!,#REF!,0)),"")</f>
        <v/>
      </c>
      <c r="I20" s="7" t="str">
        <f>IFERROR(2.803+0.953*Tabelle1[[#This Row],[Muttergröße]],"")</f>
        <v/>
      </c>
      <c r="J20" s="7" t="str">
        <f>IFERROR(2.316+0.955*Tabelle1[[#This Row],[Vatergröße]],"")</f>
        <v/>
      </c>
      <c r="K20" s="9" t="str">
        <f>IFERROR(Tabelle1[[#This Row],[PAH (in)]]*2.54,"")</f>
        <v/>
      </c>
      <c r="L20" s="9" t="str">
        <f>IF(Tabelle1[[#This Row],[AGE]]&gt;=18,100,IFERROR((Tabelle1[[#This Row],[Größe in cm]]/Tabelle1[[#This Row],[Predicted Adult Height]])*100,""))</f>
        <v/>
      </c>
      <c r="M20" s="7" t="str">
        <f ca="1">IFERROR(IF(Tabelle1[[#This Row],[Reifegrad Beschreibung]]="","",((Tabelle1[[#This Row],[Reifegrad Beschreibung]]-Tabelle1[[#This Row],[%PAH_B]])/Tabelle1[[#This Row],[SD]])),"")</f>
        <v/>
      </c>
      <c r="N20" s="7" t="str">
        <f ca="1">IFERROR(IF(Tabelle1[[#This Row],[Reifegrad Beschreibung]]="","",((Tabelle1[[#This Row],[Reifegrad Beschreibung]]-Tabelle1[[#This Row],[%PAH_B]])/Tabelle1[[#This Row],[SD]])),"")</f>
        <v/>
      </c>
      <c r="O20" s="11">
        <f>YEARFRAC(Tabelle1[[#This Row],[Geburtstag]],Tabelle1[[#This Row],[Testdatum]])</f>
        <v>0</v>
      </c>
      <c r="P20" s="11">
        <f>IFERROR(Tabelle1[[#This Row],[Größe in cm]]/2.54,"")</f>
        <v>0</v>
      </c>
      <c r="Q20" s="11">
        <f>IFERROR(Tabelle1[[#This Row],[Gewicht in kg]]*2.2046,"")</f>
        <v>0</v>
      </c>
      <c r="R20" s="12" t="str">
        <f>IFERROR(AVERAGE(Tabelle1[[#This Row],[Epstein Muttergröße]:[Epstein Vatergröße]]),"")</f>
        <v/>
      </c>
      <c r="S20" s="12" t="str">
        <f>IFERROR(Tabelle1[[#This Row],[Epstein Midparental Height]]/2.54,"")</f>
        <v/>
      </c>
      <c r="T20" s="12">
        <f>MROUND(Tabelle1[[#This Row],[AGE]],0.5)</f>
        <v>0</v>
      </c>
      <c r="U20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20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20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20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20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20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20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21" spans="1:27" ht="17">
      <c r="A21" s="8"/>
      <c r="B21" s="8"/>
      <c r="C21" s="7"/>
      <c r="D21" s="9"/>
      <c r="E21" s="9"/>
      <c r="F21" s="7"/>
      <c r="G21" s="8" t="str">
        <f>IFERROR(INDEX(Matrix_Eltern,MATCH(#REF!,#REF!,0),MATCH(#REF!,#REF!,0)),"")</f>
        <v/>
      </c>
      <c r="H21" s="8" t="str">
        <f>IFERROR(INDEX(Matrix_Eltern,MATCH(#REF!,#REF!,0),MATCH(#REF!,#REF!,0)),"")</f>
        <v/>
      </c>
      <c r="I21" s="7" t="str">
        <f>IFERROR(2.803+0.953*Tabelle1[[#This Row],[Muttergröße]],"")</f>
        <v/>
      </c>
      <c r="J21" s="7" t="str">
        <f>IFERROR(2.316+0.955*Tabelle1[[#This Row],[Vatergröße]],"")</f>
        <v/>
      </c>
      <c r="K21" s="9" t="str">
        <f>IFERROR(Tabelle1[[#This Row],[PAH (in)]]*2.54,"")</f>
        <v/>
      </c>
      <c r="L21" s="9" t="str">
        <f>IF(Tabelle1[[#This Row],[AGE]]&gt;=18,100,IFERROR((Tabelle1[[#This Row],[Größe in cm]]/Tabelle1[[#This Row],[Predicted Adult Height]])*100,""))</f>
        <v/>
      </c>
      <c r="M21" s="7" t="str">
        <f ca="1">IFERROR(IF(Tabelle1[[#This Row],[Reifegrad Beschreibung]]="","",((Tabelle1[[#This Row],[Reifegrad Beschreibung]]-Tabelle1[[#This Row],[%PAH_B]])/Tabelle1[[#This Row],[SD]])),"")</f>
        <v/>
      </c>
      <c r="N21" s="7" t="str">
        <f ca="1">IFERROR(IF(Tabelle1[[#This Row],[Reifegrad Beschreibung]]="","",((Tabelle1[[#This Row],[Reifegrad Beschreibung]]-Tabelle1[[#This Row],[%PAH_B]])/Tabelle1[[#This Row],[SD]])),"")</f>
        <v/>
      </c>
      <c r="O21" s="11">
        <f>YEARFRAC(Tabelle1[[#This Row],[Geburtstag]],Tabelle1[[#This Row],[Testdatum]])</f>
        <v>0</v>
      </c>
      <c r="P21" s="11">
        <f>IFERROR(Tabelle1[[#This Row],[Größe in cm]]/2.54,"")</f>
        <v>0</v>
      </c>
      <c r="Q21" s="11">
        <f>IFERROR(Tabelle1[[#This Row],[Gewicht in kg]]*2.2046,"")</f>
        <v>0</v>
      </c>
      <c r="R21" s="12" t="str">
        <f>IFERROR(AVERAGE(Tabelle1[[#This Row],[Epstein Muttergröße]:[Epstein Vatergröße]]),"")</f>
        <v/>
      </c>
      <c r="S21" s="12" t="str">
        <f>IFERROR(Tabelle1[[#This Row],[Epstein Midparental Height]]/2.54,"")</f>
        <v/>
      </c>
      <c r="T21" s="12">
        <f>MROUND(Tabelle1[[#This Row],[AGE]],0.5)</f>
        <v>0</v>
      </c>
      <c r="U21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21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21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21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21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21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21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22" spans="1:27" ht="17">
      <c r="A22" s="8"/>
      <c r="B22" s="8"/>
      <c r="C22" s="7"/>
      <c r="D22" s="9"/>
      <c r="E22" s="9"/>
      <c r="F22" s="7"/>
      <c r="G22" s="8" t="str">
        <f>IFERROR(INDEX(Matrix_Eltern,MATCH(#REF!,#REF!,0),MATCH(#REF!,#REF!,0)),"")</f>
        <v/>
      </c>
      <c r="H22" s="8" t="str">
        <f>IFERROR(INDEX(Matrix_Eltern,MATCH(#REF!,#REF!,0),MATCH(#REF!,#REF!,0)),"")</f>
        <v/>
      </c>
      <c r="I22" s="7" t="str">
        <f>IFERROR(2.803+0.953*Tabelle1[[#This Row],[Muttergröße]],"")</f>
        <v/>
      </c>
      <c r="J22" s="7" t="str">
        <f>IFERROR(2.316+0.955*Tabelle1[[#This Row],[Vatergröße]],"")</f>
        <v/>
      </c>
      <c r="K22" s="9" t="str">
        <f>IFERROR(Tabelle1[[#This Row],[PAH (in)]]*2.54,"")</f>
        <v/>
      </c>
      <c r="L22" s="9" t="str">
        <f>IF(Tabelle1[[#This Row],[AGE]]&gt;=18,100,IFERROR((Tabelle1[[#This Row],[Größe in cm]]/Tabelle1[[#This Row],[Predicted Adult Height]])*100,""))</f>
        <v/>
      </c>
      <c r="M22" s="7" t="str">
        <f ca="1">IFERROR(IF(Tabelle1[[#This Row],[Reifegrad Beschreibung]]="","",((Tabelle1[[#This Row],[Reifegrad Beschreibung]]-Tabelle1[[#This Row],[%PAH_B]])/Tabelle1[[#This Row],[SD]])),"")</f>
        <v/>
      </c>
      <c r="N22" s="7" t="str">
        <f ca="1">IFERROR(IF(Tabelle1[[#This Row],[Reifegrad Beschreibung]]="","",((Tabelle1[[#This Row],[Reifegrad Beschreibung]]-Tabelle1[[#This Row],[%PAH_B]])/Tabelle1[[#This Row],[SD]])),"")</f>
        <v/>
      </c>
      <c r="O22" s="11">
        <f>YEARFRAC(Tabelle1[[#This Row],[Geburtstag]],Tabelle1[[#This Row],[Testdatum]])</f>
        <v>0</v>
      </c>
      <c r="P22" s="11">
        <f>IFERROR(Tabelle1[[#This Row],[Größe in cm]]/2.54,"")</f>
        <v>0</v>
      </c>
      <c r="Q22" s="11">
        <f>IFERROR(Tabelle1[[#This Row],[Gewicht in kg]]*2.2046,"")</f>
        <v>0</v>
      </c>
      <c r="R22" s="12" t="str">
        <f>IFERROR(AVERAGE(Tabelle1[[#This Row],[Epstein Muttergröße]:[Epstein Vatergröße]]),"")</f>
        <v/>
      </c>
      <c r="S22" s="12" t="str">
        <f>IFERROR(Tabelle1[[#This Row],[Epstein Midparental Height]]/2.54,"")</f>
        <v/>
      </c>
      <c r="T22" s="12">
        <f>MROUND(Tabelle1[[#This Row],[AGE]],0.5)</f>
        <v>0</v>
      </c>
      <c r="U22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22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22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22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22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22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22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23" spans="1:27" ht="17">
      <c r="A23" s="8"/>
      <c r="B23" s="8"/>
      <c r="C23" s="7"/>
      <c r="D23" s="9"/>
      <c r="E23" s="9"/>
      <c r="F23" s="7"/>
      <c r="G23" s="8" t="str">
        <f>IFERROR(INDEX(Matrix_Eltern,MATCH(#REF!,#REF!,0),MATCH(#REF!,#REF!,0)),"")</f>
        <v/>
      </c>
      <c r="H23" s="8" t="str">
        <f>IFERROR(INDEX(Matrix_Eltern,MATCH(#REF!,#REF!,0),MATCH(#REF!,#REF!,0)),"")</f>
        <v/>
      </c>
      <c r="I23" s="7" t="str">
        <f>IFERROR(2.803+0.953*Tabelle1[[#This Row],[Muttergröße]],"")</f>
        <v/>
      </c>
      <c r="J23" s="7" t="str">
        <f>IFERROR(2.316+0.955*Tabelle1[[#This Row],[Vatergröße]],"")</f>
        <v/>
      </c>
      <c r="K23" s="9" t="str">
        <f>IFERROR(Tabelle1[[#This Row],[PAH (in)]]*2.54,"")</f>
        <v/>
      </c>
      <c r="L23" s="9" t="str">
        <f>IF(Tabelle1[[#This Row],[AGE]]&gt;=18,100,IFERROR((Tabelle1[[#This Row],[Größe in cm]]/Tabelle1[[#This Row],[Predicted Adult Height]])*100,""))</f>
        <v/>
      </c>
      <c r="M23" s="7" t="str">
        <f ca="1">IFERROR(IF(Tabelle1[[#This Row],[Reifegrad Beschreibung]]="","",((Tabelle1[[#This Row],[Reifegrad Beschreibung]]-Tabelle1[[#This Row],[%PAH_B]])/Tabelle1[[#This Row],[SD]])),"")</f>
        <v/>
      </c>
      <c r="N23" s="7" t="str">
        <f ca="1">IFERROR(IF(Tabelle1[[#This Row],[Reifegrad Beschreibung]]="","",((Tabelle1[[#This Row],[Reifegrad Beschreibung]]-Tabelle1[[#This Row],[%PAH_B]])/Tabelle1[[#This Row],[SD]])),"")</f>
        <v/>
      </c>
      <c r="O23" s="11">
        <f>YEARFRAC(Tabelle1[[#This Row],[Geburtstag]],Tabelle1[[#This Row],[Testdatum]])</f>
        <v>0</v>
      </c>
      <c r="P23" s="11">
        <f>IFERROR(Tabelle1[[#This Row],[Größe in cm]]/2.54,"")</f>
        <v>0</v>
      </c>
      <c r="Q23" s="11">
        <f>IFERROR(Tabelle1[[#This Row],[Gewicht in kg]]*2.2046,"")</f>
        <v>0</v>
      </c>
      <c r="R23" s="12" t="str">
        <f>IFERROR(AVERAGE(Tabelle1[[#This Row],[Epstein Muttergröße]:[Epstein Vatergröße]]),"")</f>
        <v/>
      </c>
      <c r="S23" s="12" t="str">
        <f>IFERROR(Tabelle1[[#This Row],[Epstein Midparental Height]]/2.54,"")</f>
        <v/>
      </c>
      <c r="T23" s="12">
        <f>MROUND(Tabelle1[[#This Row],[AGE]],0.5)</f>
        <v>0</v>
      </c>
      <c r="U23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23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23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23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23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23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23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24" spans="1:27" ht="17">
      <c r="A24" s="8"/>
      <c r="B24" s="8"/>
      <c r="C24" s="7"/>
      <c r="D24" s="9"/>
      <c r="E24" s="9"/>
      <c r="F24" s="7"/>
      <c r="G24" s="8" t="str">
        <f>IFERROR(INDEX(Matrix_Eltern,MATCH(#REF!,#REF!,0),MATCH(#REF!,#REF!,0)),"")</f>
        <v/>
      </c>
      <c r="H24" s="8" t="str">
        <f>IFERROR(INDEX(Matrix_Eltern,MATCH(#REF!,#REF!,0),MATCH(#REF!,#REF!,0)),"")</f>
        <v/>
      </c>
      <c r="I24" s="7" t="str">
        <f>IFERROR(2.803+0.953*Tabelle1[[#This Row],[Muttergröße]],"")</f>
        <v/>
      </c>
      <c r="J24" s="7" t="str">
        <f>IFERROR(2.316+0.955*Tabelle1[[#This Row],[Vatergröße]],"")</f>
        <v/>
      </c>
      <c r="K24" s="9" t="str">
        <f>IFERROR(Tabelle1[[#This Row],[PAH (in)]]*2.54,"")</f>
        <v/>
      </c>
      <c r="L24" s="9" t="str">
        <f>IF(Tabelle1[[#This Row],[AGE]]&gt;=18,100,IFERROR((Tabelle1[[#This Row],[Größe in cm]]/Tabelle1[[#This Row],[Predicted Adult Height]])*100,""))</f>
        <v/>
      </c>
      <c r="M24" s="7" t="str">
        <f ca="1">IFERROR(IF(Tabelle1[[#This Row],[Reifegrad Beschreibung]]="","",((Tabelle1[[#This Row],[Reifegrad Beschreibung]]-Tabelle1[[#This Row],[%PAH_B]])/Tabelle1[[#This Row],[SD]])),"")</f>
        <v/>
      </c>
      <c r="N24" s="7" t="str">
        <f ca="1">IFERROR(IF(Tabelle1[[#This Row],[Reifegrad Beschreibung]]="","",((Tabelle1[[#This Row],[Reifegrad Beschreibung]]-Tabelle1[[#This Row],[%PAH_B]])/Tabelle1[[#This Row],[SD]])),"")</f>
        <v/>
      </c>
      <c r="O24" s="11">
        <f>YEARFRAC(Tabelle1[[#This Row],[Geburtstag]],Tabelle1[[#This Row],[Testdatum]])</f>
        <v>0</v>
      </c>
      <c r="P24" s="11">
        <f>IFERROR(Tabelle1[[#This Row],[Größe in cm]]/2.54,"")</f>
        <v>0</v>
      </c>
      <c r="Q24" s="11">
        <f>IFERROR(Tabelle1[[#This Row],[Gewicht in kg]]*2.2046,"")</f>
        <v>0</v>
      </c>
      <c r="R24" s="12" t="str">
        <f>IFERROR(AVERAGE(Tabelle1[[#This Row],[Epstein Muttergröße]:[Epstein Vatergröße]]),"")</f>
        <v/>
      </c>
      <c r="S24" s="12" t="str">
        <f>IFERROR(Tabelle1[[#This Row],[Epstein Midparental Height]]/2.54,"")</f>
        <v/>
      </c>
      <c r="T24" s="12">
        <f>MROUND(Tabelle1[[#This Row],[AGE]],0.5)</f>
        <v>0</v>
      </c>
      <c r="U24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24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24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24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24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24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24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25" spans="1:27" ht="17">
      <c r="A25" s="8"/>
      <c r="B25" s="8"/>
      <c r="C25" s="7"/>
      <c r="D25" s="9"/>
      <c r="E25" s="9"/>
      <c r="F25" s="7"/>
      <c r="G25" s="8" t="str">
        <f>IFERROR(INDEX(Matrix_Eltern,MATCH(#REF!,#REF!,0),MATCH(#REF!,#REF!,0)),"")</f>
        <v/>
      </c>
      <c r="H25" s="8" t="str">
        <f>IFERROR(INDEX(Matrix_Eltern,MATCH(#REF!,#REF!,0),MATCH(#REF!,#REF!,0)),"")</f>
        <v/>
      </c>
      <c r="I25" s="7" t="str">
        <f>IFERROR(2.803+0.953*Tabelle1[[#This Row],[Muttergröße]],"")</f>
        <v/>
      </c>
      <c r="J25" s="7" t="str">
        <f>IFERROR(2.316+0.955*Tabelle1[[#This Row],[Vatergröße]],"")</f>
        <v/>
      </c>
      <c r="K25" s="9" t="str">
        <f>IFERROR(Tabelle1[[#This Row],[PAH (in)]]*2.54,"")</f>
        <v/>
      </c>
      <c r="L25" s="9" t="str">
        <f>IF(Tabelle1[[#This Row],[AGE]]&gt;=18,100,IFERROR((Tabelle1[[#This Row],[Größe in cm]]/Tabelle1[[#This Row],[Predicted Adult Height]])*100,""))</f>
        <v/>
      </c>
      <c r="M25" s="7" t="str">
        <f ca="1">IFERROR(IF(Tabelle1[[#This Row],[Reifegrad Beschreibung]]="","",((Tabelle1[[#This Row],[Reifegrad Beschreibung]]-Tabelle1[[#This Row],[%PAH_B]])/Tabelle1[[#This Row],[SD]])),"")</f>
        <v/>
      </c>
      <c r="N25" s="7" t="str">
        <f ca="1">IFERROR(IF(Tabelle1[[#This Row],[Reifegrad Beschreibung]]="","",((Tabelle1[[#This Row],[Reifegrad Beschreibung]]-Tabelle1[[#This Row],[%PAH_B]])/Tabelle1[[#This Row],[SD]])),"")</f>
        <v/>
      </c>
      <c r="O25" s="11">
        <f>YEARFRAC(Tabelle1[[#This Row],[Geburtstag]],Tabelle1[[#This Row],[Testdatum]])</f>
        <v>0</v>
      </c>
      <c r="P25" s="11">
        <f>IFERROR(Tabelle1[[#This Row],[Größe in cm]]/2.54,"")</f>
        <v>0</v>
      </c>
      <c r="Q25" s="11">
        <f>IFERROR(Tabelle1[[#This Row],[Gewicht in kg]]*2.2046,"")</f>
        <v>0</v>
      </c>
      <c r="R25" s="12" t="str">
        <f>IFERROR(AVERAGE(Tabelle1[[#This Row],[Epstein Muttergröße]:[Epstein Vatergröße]]),"")</f>
        <v/>
      </c>
      <c r="S25" s="12" t="str">
        <f>IFERROR(Tabelle1[[#This Row],[Epstein Midparental Height]]/2.54,"")</f>
        <v/>
      </c>
      <c r="T25" s="12">
        <f>MROUND(Tabelle1[[#This Row],[AGE]],0.5)</f>
        <v>0</v>
      </c>
      <c r="U25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25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25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25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25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25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25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26" spans="1:27" ht="17">
      <c r="A26" s="8"/>
      <c r="B26" s="8"/>
      <c r="C26" s="7"/>
      <c r="D26" s="9"/>
      <c r="E26" s="9"/>
      <c r="F26" s="7"/>
      <c r="G26" s="8" t="str">
        <f>IFERROR(INDEX(Matrix_Eltern,MATCH(#REF!,#REF!,0),MATCH(#REF!,#REF!,0)),"")</f>
        <v/>
      </c>
      <c r="H26" s="8" t="str">
        <f>IFERROR(INDEX(Matrix_Eltern,MATCH(#REF!,#REF!,0),MATCH(#REF!,#REF!,0)),"")</f>
        <v/>
      </c>
      <c r="I26" s="7" t="str">
        <f>IFERROR(2.803+0.953*Tabelle1[[#This Row],[Muttergröße]],"")</f>
        <v/>
      </c>
      <c r="J26" s="7" t="str">
        <f>IFERROR(2.316+0.955*Tabelle1[[#This Row],[Vatergröße]],"")</f>
        <v/>
      </c>
      <c r="K26" s="9" t="str">
        <f>IFERROR(Tabelle1[[#This Row],[PAH (in)]]*2.54,"")</f>
        <v/>
      </c>
      <c r="L26" s="9" t="str">
        <f>IF(Tabelle1[[#This Row],[AGE]]&gt;=18,100,IFERROR((Tabelle1[[#This Row],[Größe in cm]]/Tabelle1[[#This Row],[Predicted Adult Height]])*100,""))</f>
        <v/>
      </c>
      <c r="M26" s="7" t="str">
        <f ca="1">IFERROR(IF(Tabelle1[[#This Row],[Reifegrad Beschreibung]]="","",((Tabelle1[[#This Row],[Reifegrad Beschreibung]]-Tabelle1[[#This Row],[%PAH_B]])/Tabelle1[[#This Row],[SD]])),"")</f>
        <v/>
      </c>
      <c r="N26" s="7" t="str">
        <f ca="1">IFERROR(IF(Tabelle1[[#This Row],[Reifegrad Beschreibung]]="","",((Tabelle1[[#This Row],[Reifegrad Beschreibung]]-Tabelle1[[#This Row],[%PAH_B]])/Tabelle1[[#This Row],[SD]])),"")</f>
        <v/>
      </c>
      <c r="O26" s="11">
        <f>YEARFRAC(Tabelle1[[#This Row],[Geburtstag]],Tabelle1[[#This Row],[Testdatum]])</f>
        <v>0</v>
      </c>
      <c r="P26" s="11">
        <f>IFERROR(Tabelle1[[#This Row],[Größe in cm]]/2.54,"")</f>
        <v>0</v>
      </c>
      <c r="Q26" s="11">
        <f>IFERROR(Tabelle1[[#This Row],[Gewicht in kg]]*2.2046,"")</f>
        <v>0</v>
      </c>
      <c r="R26" s="12" t="str">
        <f>IFERROR(AVERAGE(Tabelle1[[#This Row],[Epstein Muttergröße]:[Epstein Vatergröße]]),"")</f>
        <v/>
      </c>
      <c r="S26" s="12" t="str">
        <f>IFERROR(Tabelle1[[#This Row],[Epstein Midparental Height]]/2.54,"")</f>
        <v/>
      </c>
      <c r="T26" s="12">
        <f>MROUND(Tabelle1[[#This Row],[AGE]],0.5)</f>
        <v>0</v>
      </c>
      <c r="U26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26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26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26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26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26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26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27" spans="1:27" ht="17">
      <c r="A27" s="8"/>
      <c r="B27" s="8"/>
      <c r="C27" s="7"/>
      <c r="D27" s="9"/>
      <c r="E27" s="9"/>
      <c r="F27" s="7"/>
      <c r="G27" s="8" t="str">
        <f>IFERROR(INDEX(Matrix_Eltern,MATCH(#REF!,#REF!,0),MATCH(#REF!,#REF!,0)),"")</f>
        <v/>
      </c>
      <c r="H27" s="8" t="str">
        <f>IFERROR(INDEX(Matrix_Eltern,MATCH(#REF!,#REF!,0),MATCH(#REF!,#REF!,0)),"")</f>
        <v/>
      </c>
      <c r="I27" s="7" t="str">
        <f>IFERROR(2.803+0.953*Tabelle1[[#This Row],[Muttergröße]],"")</f>
        <v/>
      </c>
      <c r="J27" s="7" t="str">
        <f>IFERROR(2.316+0.955*Tabelle1[[#This Row],[Vatergröße]],"")</f>
        <v/>
      </c>
      <c r="K27" s="9" t="str">
        <f>IFERROR(Tabelle1[[#This Row],[PAH (in)]]*2.54,"")</f>
        <v/>
      </c>
      <c r="L27" s="9" t="str">
        <f>IF(Tabelle1[[#This Row],[AGE]]&gt;=18,100,IFERROR((Tabelle1[[#This Row],[Größe in cm]]/Tabelle1[[#This Row],[Predicted Adult Height]])*100,""))</f>
        <v/>
      </c>
      <c r="M27" s="7" t="str">
        <f ca="1">IFERROR(IF(Tabelle1[[#This Row],[Reifegrad Beschreibung]]="","",((Tabelle1[[#This Row],[Reifegrad Beschreibung]]-Tabelle1[[#This Row],[%PAH_B]])/Tabelle1[[#This Row],[SD]])),"")</f>
        <v/>
      </c>
      <c r="N27" s="7" t="str">
        <f ca="1">IFERROR(IF(Tabelle1[[#This Row],[Reifegrad Beschreibung]]="","",((Tabelle1[[#This Row],[Reifegrad Beschreibung]]-Tabelle1[[#This Row],[%PAH_B]])/Tabelle1[[#This Row],[SD]])),"")</f>
        <v/>
      </c>
      <c r="O27" s="11">
        <f>YEARFRAC(Tabelle1[[#This Row],[Geburtstag]],Tabelle1[[#This Row],[Testdatum]])</f>
        <v>0</v>
      </c>
      <c r="P27" s="11">
        <f>IFERROR(Tabelle1[[#This Row],[Größe in cm]]/2.54,"")</f>
        <v>0</v>
      </c>
      <c r="Q27" s="11">
        <f>IFERROR(Tabelle1[[#This Row],[Gewicht in kg]]*2.2046,"")</f>
        <v>0</v>
      </c>
      <c r="R27" s="12" t="str">
        <f>IFERROR(AVERAGE(Tabelle1[[#This Row],[Epstein Muttergröße]:[Epstein Vatergröße]]),"")</f>
        <v/>
      </c>
      <c r="S27" s="12" t="str">
        <f>IFERROR(Tabelle1[[#This Row],[Epstein Midparental Height]]/2.54,"")</f>
        <v/>
      </c>
      <c r="T27" s="12">
        <f>MROUND(Tabelle1[[#This Row],[AGE]],0.5)</f>
        <v>0</v>
      </c>
      <c r="U27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27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27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27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27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27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27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28" spans="1:27" ht="17">
      <c r="A28" s="8"/>
      <c r="B28" s="8"/>
      <c r="C28" s="7"/>
      <c r="D28" s="9"/>
      <c r="E28" s="9"/>
      <c r="F28" s="7"/>
      <c r="G28" s="8" t="str">
        <f>IFERROR(INDEX(Matrix_Eltern,MATCH(#REF!,#REF!,0),MATCH(#REF!,#REF!,0)),"")</f>
        <v/>
      </c>
      <c r="H28" s="8" t="str">
        <f>IFERROR(INDEX(Matrix_Eltern,MATCH(#REF!,#REF!,0),MATCH(#REF!,#REF!,0)),"")</f>
        <v/>
      </c>
      <c r="I28" s="7" t="str">
        <f>IFERROR(2.803+0.953*Tabelle1[[#This Row],[Muttergröße]],"")</f>
        <v/>
      </c>
      <c r="J28" s="7" t="str">
        <f>IFERROR(2.316+0.955*Tabelle1[[#This Row],[Vatergröße]],"")</f>
        <v/>
      </c>
      <c r="K28" s="9" t="str">
        <f>IFERROR(Tabelle1[[#This Row],[PAH (in)]]*2.54,"")</f>
        <v/>
      </c>
      <c r="L28" s="9" t="str">
        <f>IF(Tabelle1[[#This Row],[AGE]]&gt;=18,100,IFERROR((Tabelle1[[#This Row],[Größe in cm]]/Tabelle1[[#This Row],[Predicted Adult Height]])*100,""))</f>
        <v/>
      </c>
      <c r="M28" s="7" t="str">
        <f ca="1">IFERROR(IF(Tabelle1[[#This Row],[Reifegrad Beschreibung]]="","",((Tabelle1[[#This Row],[Reifegrad Beschreibung]]-Tabelle1[[#This Row],[%PAH_B]])/Tabelle1[[#This Row],[SD]])),"")</f>
        <v/>
      </c>
      <c r="N28" s="7" t="str">
        <f ca="1">IFERROR(IF(Tabelle1[[#This Row],[Reifegrad Beschreibung]]="","",((Tabelle1[[#This Row],[Reifegrad Beschreibung]]-Tabelle1[[#This Row],[%PAH_B]])/Tabelle1[[#This Row],[SD]])),"")</f>
        <v/>
      </c>
      <c r="O28" s="11">
        <f>YEARFRAC(Tabelle1[[#This Row],[Geburtstag]],Tabelle1[[#This Row],[Testdatum]])</f>
        <v>0</v>
      </c>
      <c r="P28" s="11">
        <f>IFERROR(Tabelle1[[#This Row],[Größe in cm]]/2.54,"")</f>
        <v>0</v>
      </c>
      <c r="Q28" s="11">
        <f>IFERROR(Tabelle1[[#This Row],[Gewicht in kg]]*2.2046,"")</f>
        <v>0</v>
      </c>
      <c r="R28" s="12" t="str">
        <f>IFERROR(AVERAGE(Tabelle1[[#This Row],[Epstein Muttergröße]:[Epstein Vatergröße]]),"")</f>
        <v/>
      </c>
      <c r="S28" s="12" t="str">
        <f>IFERROR(Tabelle1[[#This Row],[Epstein Midparental Height]]/2.54,"")</f>
        <v/>
      </c>
      <c r="T28" s="12">
        <f>MROUND(Tabelle1[[#This Row],[AGE]],0.5)</f>
        <v>0</v>
      </c>
      <c r="U28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28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28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28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28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28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28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29" spans="1:27" ht="17">
      <c r="A29" s="8"/>
      <c r="B29" s="8"/>
      <c r="C29" s="7"/>
      <c r="D29" s="9"/>
      <c r="E29" s="9"/>
      <c r="F29" s="7"/>
      <c r="G29" s="8" t="str">
        <f>IFERROR(INDEX(Matrix_Eltern,MATCH(#REF!,#REF!,0),MATCH(#REF!,#REF!,0)),"")</f>
        <v/>
      </c>
      <c r="H29" s="8" t="str">
        <f>IFERROR(INDEX(Matrix_Eltern,MATCH(#REF!,#REF!,0),MATCH(#REF!,#REF!,0)),"")</f>
        <v/>
      </c>
      <c r="I29" s="7" t="str">
        <f>IFERROR(2.803+0.953*Tabelle1[[#This Row],[Muttergröße]],"")</f>
        <v/>
      </c>
      <c r="J29" s="7" t="str">
        <f>IFERROR(2.316+0.955*Tabelle1[[#This Row],[Vatergröße]],"")</f>
        <v/>
      </c>
      <c r="K29" s="9" t="str">
        <f>IFERROR(Tabelle1[[#This Row],[PAH (in)]]*2.54,"")</f>
        <v/>
      </c>
      <c r="L29" s="9" t="str">
        <f>IF(Tabelle1[[#This Row],[AGE]]&gt;=18,100,IFERROR((Tabelle1[[#This Row],[Größe in cm]]/Tabelle1[[#This Row],[Predicted Adult Height]])*100,""))</f>
        <v/>
      </c>
      <c r="M29" s="7"/>
      <c r="N29" s="7"/>
      <c r="O29" s="11">
        <f>YEARFRAC(Tabelle1[[#This Row],[Geburtstag]],Tabelle1[[#This Row],[Testdatum]])</f>
        <v>0</v>
      </c>
      <c r="P29" s="11">
        <f>IFERROR(Tabelle1[[#This Row],[Größe in cm]]/2.54,"")</f>
        <v>0</v>
      </c>
      <c r="Q29" s="11">
        <f>IFERROR(Tabelle1[[#This Row],[Gewicht in kg]]*2.2046,"")</f>
        <v>0</v>
      </c>
      <c r="R29" s="12" t="str">
        <f>IFERROR(AVERAGE(Tabelle1[[#This Row],[Epstein Muttergröße]:[Epstein Vatergröße]]),"")</f>
        <v/>
      </c>
      <c r="S29" s="12" t="str">
        <f>IFERROR(Tabelle1[[#This Row],[Epstein Midparental Height]]/2.54,"")</f>
        <v/>
      </c>
      <c r="T29" s="12">
        <f>MROUND(Tabelle1[[#This Row],[AGE]],0.5)</f>
        <v>0</v>
      </c>
      <c r="U29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29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29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29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29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29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29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30" spans="1:27" ht="17">
      <c r="A30" s="8"/>
      <c r="B30" s="8"/>
      <c r="C30" s="7"/>
      <c r="D30" s="9"/>
      <c r="E30" s="9"/>
      <c r="F30" s="7"/>
      <c r="G30" s="8" t="str">
        <f>IFERROR(INDEX(Matrix_Eltern,MATCH(#REF!,#REF!,0),MATCH(#REF!,#REF!,0)),"")</f>
        <v/>
      </c>
      <c r="H30" s="8" t="str">
        <f>IFERROR(INDEX(Matrix_Eltern,MATCH(#REF!,#REF!,0),MATCH(#REF!,#REF!,0)),"")</f>
        <v/>
      </c>
      <c r="I30" s="7" t="str">
        <f>IFERROR(2.803+0.953*Tabelle1[[#This Row],[Muttergröße]],"")</f>
        <v/>
      </c>
      <c r="J30" s="7" t="str">
        <f>IFERROR(2.316+0.955*Tabelle1[[#This Row],[Vatergröße]],"")</f>
        <v/>
      </c>
      <c r="K30" s="9" t="str">
        <f>IFERROR(Tabelle1[[#This Row],[PAH (in)]]*2.54,"")</f>
        <v/>
      </c>
      <c r="L30" s="9" t="str">
        <f>IF(Tabelle1[[#This Row],[AGE]]&gt;=18,100,IFERROR((Tabelle1[[#This Row],[Größe in cm]]/Tabelle1[[#This Row],[Predicted Adult Height]])*100,""))</f>
        <v/>
      </c>
      <c r="M30" s="7"/>
      <c r="N30" s="7"/>
      <c r="O30" s="11">
        <f>YEARFRAC(Tabelle1[[#This Row],[Geburtstag]],Tabelle1[[#This Row],[Testdatum]])</f>
        <v>0</v>
      </c>
      <c r="P30" s="11">
        <f>IFERROR(Tabelle1[[#This Row],[Größe in cm]]/2.54,"")</f>
        <v>0</v>
      </c>
      <c r="Q30" s="11">
        <f>IFERROR(Tabelle1[[#This Row],[Gewicht in kg]]*2.2046,"")</f>
        <v>0</v>
      </c>
      <c r="R30" s="12" t="str">
        <f>IFERROR(AVERAGE(Tabelle1[[#This Row],[Epstein Muttergröße]:[Epstein Vatergröße]]),"")</f>
        <v/>
      </c>
      <c r="S30" s="12" t="str">
        <f>IFERROR(Tabelle1[[#This Row],[Epstein Midparental Height]]/2.54,"")</f>
        <v/>
      </c>
      <c r="T30" s="12">
        <f>MROUND(Tabelle1[[#This Row],[AGE]],0.5)</f>
        <v>0</v>
      </c>
      <c r="U30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30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30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30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30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30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30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31" spans="1:27" ht="17">
      <c r="A31" s="8"/>
      <c r="B31" s="8"/>
      <c r="C31" s="7"/>
      <c r="D31" s="9"/>
      <c r="E31" s="9"/>
      <c r="F31" s="7"/>
      <c r="G31" s="8" t="str">
        <f>IFERROR(INDEX(Matrix_Eltern,MATCH(#REF!,#REF!,0),MATCH(#REF!,#REF!,0)),"")</f>
        <v/>
      </c>
      <c r="H31" s="8" t="str">
        <f>IFERROR(INDEX(Matrix_Eltern,MATCH(#REF!,#REF!,0),MATCH(#REF!,#REF!,0)),"")</f>
        <v/>
      </c>
      <c r="I31" s="7" t="str">
        <f>IFERROR(2.803+0.953*Tabelle1[[#This Row],[Muttergröße]],"")</f>
        <v/>
      </c>
      <c r="J31" s="7" t="str">
        <f>IFERROR(2.316+0.955*Tabelle1[[#This Row],[Vatergröße]],"")</f>
        <v/>
      </c>
      <c r="K31" s="9" t="str">
        <f>IFERROR(Tabelle1[[#This Row],[PAH (in)]]*2.54,"")</f>
        <v/>
      </c>
      <c r="L31" s="9" t="str">
        <f>IF(Tabelle1[[#This Row],[AGE]]&gt;=18,100,IFERROR((Tabelle1[[#This Row],[Größe in cm]]/Tabelle1[[#This Row],[Predicted Adult Height]])*100,""))</f>
        <v/>
      </c>
      <c r="M31" s="7"/>
      <c r="N31" s="7"/>
      <c r="O31" s="11">
        <f>YEARFRAC(Tabelle1[[#This Row],[Geburtstag]],Tabelle1[[#This Row],[Testdatum]])</f>
        <v>0</v>
      </c>
      <c r="P31" s="11">
        <f>IFERROR(Tabelle1[[#This Row],[Größe in cm]]/2.54,"")</f>
        <v>0</v>
      </c>
      <c r="Q31" s="11">
        <f>IFERROR(Tabelle1[[#This Row],[Gewicht in kg]]*2.2046,"")</f>
        <v>0</v>
      </c>
      <c r="R31" s="12" t="str">
        <f>IFERROR(AVERAGE(Tabelle1[[#This Row],[Epstein Muttergröße]:[Epstein Vatergröße]]),"")</f>
        <v/>
      </c>
      <c r="S31" s="12" t="str">
        <f>IFERROR(Tabelle1[[#This Row],[Epstein Midparental Height]]/2.54,"")</f>
        <v/>
      </c>
      <c r="T31" s="12">
        <f>MROUND(Tabelle1[[#This Row],[AGE]],0.5)</f>
        <v>0</v>
      </c>
      <c r="U31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31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31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31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31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31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31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32" spans="1:27" ht="17">
      <c r="A32" s="8"/>
      <c r="B32" s="8"/>
      <c r="C32" s="7"/>
      <c r="D32" s="9"/>
      <c r="E32" s="9"/>
      <c r="F32" s="7"/>
      <c r="G32" s="8" t="str">
        <f>IFERROR(INDEX(Matrix_Eltern,MATCH(#REF!,#REF!,0),MATCH(#REF!,#REF!,0)),"")</f>
        <v/>
      </c>
      <c r="H32" s="8" t="str">
        <f>IFERROR(INDEX(Matrix_Eltern,MATCH(#REF!,#REF!,0),MATCH(#REF!,#REF!,0)),"")</f>
        <v/>
      </c>
      <c r="I32" s="7" t="str">
        <f>IFERROR(2.803+0.953*Tabelle1[[#This Row],[Muttergröße]],"")</f>
        <v/>
      </c>
      <c r="J32" s="7" t="str">
        <f>IFERROR(2.316+0.955*Tabelle1[[#This Row],[Vatergröße]],"")</f>
        <v/>
      </c>
      <c r="K32" s="9" t="str">
        <f>IFERROR(Tabelle1[[#This Row],[PAH (in)]]*2.54,"")</f>
        <v/>
      </c>
      <c r="L32" s="9" t="str">
        <f>IF(Tabelle1[[#This Row],[AGE]]&gt;=18,100,IFERROR((Tabelle1[[#This Row],[Größe in cm]]/Tabelle1[[#This Row],[Predicted Adult Height]])*100,""))</f>
        <v/>
      </c>
      <c r="M32" s="7"/>
      <c r="N32" s="7"/>
      <c r="O32" s="11">
        <f>YEARFRAC(Tabelle1[[#This Row],[Geburtstag]],Tabelle1[[#This Row],[Testdatum]])</f>
        <v>0</v>
      </c>
      <c r="P32" s="11">
        <f>IFERROR(Tabelle1[[#This Row],[Größe in cm]]/2.54,"")</f>
        <v>0</v>
      </c>
      <c r="Q32" s="11">
        <f>IFERROR(Tabelle1[[#This Row],[Gewicht in kg]]*2.2046,"")</f>
        <v>0</v>
      </c>
      <c r="R32" s="12" t="str">
        <f>IFERROR(AVERAGE(Tabelle1[[#This Row],[Epstein Muttergröße]:[Epstein Vatergröße]]),"")</f>
        <v/>
      </c>
      <c r="S32" s="12" t="str">
        <f>IFERROR(Tabelle1[[#This Row],[Epstein Midparental Height]]/2.54,"")</f>
        <v/>
      </c>
      <c r="T32" s="12">
        <f>MROUND(Tabelle1[[#This Row],[AGE]],0.5)</f>
        <v>0</v>
      </c>
      <c r="U32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32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32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32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32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32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32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33" spans="1:27" ht="17">
      <c r="A33" s="8"/>
      <c r="B33" s="8"/>
      <c r="C33" s="7"/>
      <c r="D33" s="9"/>
      <c r="E33" s="9"/>
      <c r="F33" s="7"/>
      <c r="G33" s="8" t="str">
        <f>IFERROR(INDEX(Matrix_Eltern,MATCH(#REF!,#REF!,0),MATCH(#REF!,#REF!,0)),"")</f>
        <v/>
      </c>
      <c r="H33" s="8" t="str">
        <f>IFERROR(INDEX(Matrix_Eltern,MATCH(#REF!,#REF!,0),MATCH(#REF!,#REF!,0)),"")</f>
        <v/>
      </c>
      <c r="I33" s="7" t="str">
        <f>IFERROR(2.803+0.953*Tabelle1[[#This Row],[Muttergröße]],"")</f>
        <v/>
      </c>
      <c r="J33" s="7" t="str">
        <f>IFERROR(2.316+0.955*Tabelle1[[#This Row],[Vatergröße]],"")</f>
        <v/>
      </c>
      <c r="K33" s="9" t="str">
        <f>IFERROR(Tabelle1[[#This Row],[PAH (in)]]*2.54,"")</f>
        <v/>
      </c>
      <c r="L33" s="9" t="str">
        <f>IF(Tabelle1[[#This Row],[AGE]]&gt;=18,100,IFERROR((Tabelle1[[#This Row],[Größe in cm]]/Tabelle1[[#This Row],[Predicted Adult Height]])*100,""))</f>
        <v/>
      </c>
      <c r="M33" s="7"/>
      <c r="N33" s="7"/>
      <c r="O33" s="11">
        <f>YEARFRAC(Tabelle1[[#This Row],[Geburtstag]],Tabelle1[[#This Row],[Testdatum]])</f>
        <v>0</v>
      </c>
      <c r="P33" s="11">
        <f>IFERROR(Tabelle1[[#This Row],[Größe in cm]]/2.54,"")</f>
        <v>0</v>
      </c>
      <c r="Q33" s="11">
        <f>IFERROR(Tabelle1[[#This Row],[Gewicht in kg]]*2.2046,"")</f>
        <v>0</v>
      </c>
      <c r="R33" s="12" t="str">
        <f>IFERROR(AVERAGE(Tabelle1[[#This Row],[Epstein Muttergröße]:[Epstein Vatergröße]]),"")</f>
        <v/>
      </c>
      <c r="S33" s="12" t="str">
        <f>IFERROR(Tabelle1[[#This Row],[Epstein Midparental Height]]/2.54,"")</f>
        <v/>
      </c>
      <c r="T33" s="12">
        <f>MROUND(Tabelle1[[#This Row],[AGE]],0.5)</f>
        <v>0</v>
      </c>
      <c r="U33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33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33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33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33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33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33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34" spans="1:27" ht="17">
      <c r="A34" s="8"/>
      <c r="B34" s="8"/>
      <c r="C34" s="7"/>
      <c r="D34" s="9"/>
      <c r="E34" s="9"/>
      <c r="F34" s="7"/>
      <c r="G34" s="8" t="str">
        <f>IFERROR(INDEX(Matrix_Eltern,MATCH(#REF!,#REF!,0),MATCH(#REF!,#REF!,0)),"")</f>
        <v/>
      </c>
      <c r="H34" s="8" t="str">
        <f>IFERROR(INDEX(Matrix_Eltern,MATCH(#REF!,#REF!,0),MATCH(#REF!,#REF!,0)),"")</f>
        <v/>
      </c>
      <c r="I34" s="7" t="str">
        <f>IFERROR(2.803+0.953*Tabelle1[[#This Row],[Muttergröße]],"")</f>
        <v/>
      </c>
      <c r="J34" s="7" t="str">
        <f>IFERROR(2.316+0.955*Tabelle1[[#This Row],[Vatergröße]],"")</f>
        <v/>
      </c>
      <c r="K34" s="9" t="str">
        <f>IFERROR(Tabelle1[[#This Row],[PAH (in)]]*2.54,"")</f>
        <v/>
      </c>
      <c r="L34" s="9" t="str">
        <f>IF(Tabelle1[[#This Row],[AGE]]&gt;=18,100,IFERROR((Tabelle1[[#This Row],[Größe in cm]]/Tabelle1[[#This Row],[Predicted Adult Height]])*100,""))</f>
        <v/>
      </c>
      <c r="M34" s="7"/>
      <c r="N34" s="7"/>
      <c r="O34" s="11">
        <f>YEARFRAC(Tabelle1[[#This Row],[Geburtstag]],Tabelle1[[#This Row],[Testdatum]])</f>
        <v>0</v>
      </c>
      <c r="P34" s="11">
        <f>IFERROR(Tabelle1[[#This Row],[Größe in cm]]/2.54,"")</f>
        <v>0</v>
      </c>
      <c r="Q34" s="11">
        <f>IFERROR(Tabelle1[[#This Row],[Gewicht in kg]]*2.2046,"")</f>
        <v>0</v>
      </c>
      <c r="R34" s="12" t="str">
        <f>IFERROR(AVERAGE(Tabelle1[[#This Row],[Epstein Muttergröße]:[Epstein Vatergröße]]),"")</f>
        <v/>
      </c>
      <c r="S34" s="12" t="str">
        <f>IFERROR(Tabelle1[[#This Row],[Epstein Midparental Height]]/2.54,"")</f>
        <v/>
      </c>
      <c r="T34" s="12">
        <f>MROUND(Tabelle1[[#This Row],[AGE]],0.5)</f>
        <v>0</v>
      </c>
      <c r="U34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34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34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34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34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34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34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35" spans="1:27" ht="17">
      <c r="A35" s="8"/>
      <c r="B35" s="8"/>
      <c r="C35" s="7"/>
      <c r="D35" s="9"/>
      <c r="E35" s="9"/>
      <c r="F35" s="7"/>
      <c r="G35" s="8" t="str">
        <f>IFERROR(INDEX(Matrix_Eltern,MATCH(#REF!,#REF!,0),MATCH(#REF!,#REF!,0)),"")</f>
        <v/>
      </c>
      <c r="H35" s="8" t="str">
        <f>IFERROR(INDEX(Matrix_Eltern,MATCH(#REF!,#REF!,0),MATCH(#REF!,#REF!,0)),"")</f>
        <v/>
      </c>
      <c r="I35" s="7" t="str">
        <f>IFERROR(2.803+0.953*Tabelle1[[#This Row],[Muttergröße]],"")</f>
        <v/>
      </c>
      <c r="J35" s="7" t="str">
        <f>IFERROR(2.316+0.955*Tabelle1[[#This Row],[Vatergröße]],"")</f>
        <v/>
      </c>
      <c r="K35" s="9" t="str">
        <f>IFERROR(Tabelle1[[#This Row],[PAH (in)]]*2.54,"")</f>
        <v/>
      </c>
      <c r="L35" s="9" t="str">
        <f>IF(Tabelle1[[#This Row],[AGE]]&gt;=18,100,IFERROR((Tabelle1[[#This Row],[Größe in cm]]/Tabelle1[[#This Row],[Predicted Adult Height]])*100,""))</f>
        <v/>
      </c>
      <c r="M35" s="7"/>
      <c r="N35" s="7"/>
      <c r="O35" s="11">
        <f>YEARFRAC(Tabelle1[[#This Row],[Geburtstag]],Tabelle1[[#This Row],[Testdatum]])</f>
        <v>0</v>
      </c>
      <c r="P35" s="11">
        <f>IFERROR(Tabelle1[[#This Row],[Größe in cm]]/2.54,"")</f>
        <v>0</v>
      </c>
      <c r="Q35" s="11">
        <f>IFERROR(Tabelle1[[#This Row],[Gewicht in kg]]*2.2046,"")</f>
        <v>0</v>
      </c>
      <c r="R35" s="12" t="str">
        <f>IFERROR(AVERAGE(Tabelle1[[#This Row],[Epstein Muttergröße]:[Epstein Vatergröße]]),"")</f>
        <v/>
      </c>
      <c r="S35" s="12" t="str">
        <f>IFERROR(Tabelle1[[#This Row],[Epstein Midparental Height]]/2.54,"")</f>
        <v/>
      </c>
      <c r="T35" s="12">
        <f>MROUND(Tabelle1[[#This Row],[AGE]],0.5)</f>
        <v>0</v>
      </c>
      <c r="U35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35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35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35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35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35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35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36" spans="1:27" ht="17">
      <c r="A36" s="8"/>
      <c r="B36" s="8"/>
      <c r="C36" s="7"/>
      <c r="D36" s="9"/>
      <c r="E36" s="9"/>
      <c r="F36" s="7"/>
      <c r="G36" s="8" t="str">
        <f>IFERROR(INDEX(Matrix_Eltern,MATCH(#REF!,#REF!,0),MATCH(#REF!,#REF!,0)),"")</f>
        <v/>
      </c>
      <c r="H36" s="8" t="str">
        <f>IFERROR(INDEX(Matrix_Eltern,MATCH(#REF!,#REF!,0),MATCH(#REF!,#REF!,0)),"")</f>
        <v/>
      </c>
      <c r="I36" s="7" t="str">
        <f>IFERROR(2.803+0.953*Tabelle1[[#This Row],[Muttergröße]],"")</f>
        <v/>
      </c>
      <c r="J36" s="7" t="str">
        <f>IFERROR(2.316+0.955*Tabelle1[[#This Row],[Vatergröße]],"")</f>
        <v/>
      </c>
      <c r="K36" s="9" t="str">
        <f>IFERROR(Tabelle1[[#This Row],[PAH (in)]]*2.54,"")</f>
        <v/>
      </c>
      <c r="L36" s="9" t="str">
        <f>IF(Tabelle1[[#This Row],[AGE]]&gt;=18,100,IFERROR((Tabelle1[[#This Row],[Größe in cm]]/Tabelle1[[#This Row],[Predicted Adult Height]])*100,""))</f>
        <v/>
      </c>
      <c r="M36" s="7"/>
      <c r="N36" s="7"/>
      <c r="O36" s="11">
        <f>YEARFRAC(Tabelle1[[#This Row],[Geburtstag]],Tabelle1[[#This Row],[Testdatum]])</f>
        <v>0</v>
      </c>
      <c r="P36" s="11">
        <f>IFERROR(Tabelle1[[#This Row],[Größe in cm]]/2.54,"")</f>
        <v>0</v>
      </c>
      <c r="Q36" s="11">
        <f>IFERROR(Tabelle1[[#This Row],[Gewicht in kg]]*2.2046,"")</f>
        <v>0</v>
      </c>
      <c r="R36" s="12" t="str">
        <f>IFERROR(AVERAGE(Tabelle1[[#This Row],[Epstein Muttergröße]:[Epstein Vatergröße]]),"")</f>
        <v/>
      </c>
      <c r="S36" s="12" t="str">
        <f>IFERROR(Tabelle1[[#This Row],[Epstein Midparental Height]]/2.54,"")</f>
        <v/>
      </c>
      <c r="T36" s="12">
        <f>MROUND(Tabelle1[[#This Row],[AGE]],0.5)</f>
        <v>0</v>
      </c>
      <c r="U36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36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36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36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36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36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36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37" spans="1:27" ht="17">
      <c r="A37" s="8"/>
      <c r="B37" s="8"/>
      <c r="C37" s="7"/>
      <c r="D37" s="9"/>
      <c r="E37" s="9"/>
      <c r="F37" s="7"/>
      <c r="G37" s="8" t="str">
        <f>IFERROR(INDEX(Matrix_Eltern,MATCH(#REF!,#REF!,0),MATCH(#REF!,#REF!,0)),"")</f>
        <v/>
      </c>
      <c r="H37" s="8" t="str">
        <f>IFERROR(INDEX(Matrix_Eltern,MATCH(#REF!,#REF!,0),MATCH(#REF!,#REF!,0)),"")</f>
        <v/>
      </c>
      <c r="I37" s="7" t="str">
        <f>IFERROR(2.803+0.953*Tabelle1[[#This Row],[Muttergröße]],"")</f>
        <v/>
      </c>
      <c r="J37" s="7" t="str">
        <f>IFERROR(2.316+0.955*Tabelle1[[#This Row],[Vatergröße]],"")</f>
        <v/>
      </c>
      <c r="K37" s="9" t="str">
        <f>IFERROR(Tabelle1[[#This Row],[PAH (in)]]*2.54,"")</f>
        <v/>
      </c>
      <c r="L37" s="9" t="str">
        <f>IF(Tabelle1[[#This Row],[AGE]]&gt;=18,100,IFERROR((Tabelle1[[#This Row],[Größe in cm]]/Tabelle1[[#This Row],[Predicted Adult Height]])*100,""))</f>
        <v/>
      </c>
      <c r="M37" s="7"/>
      <c r="N37" s="7"/>
      <c r="O37" s="11">
        <f>YEARFRAC(Tabelle1[[#This Row],[Geburtstag]],Tabelle1[[#This Row],[Testdatum]])</f>
        <v>0</v>
      </c>
      <c r="P37" s="11">
        <f>IFERROR(Tabelle1[[#This Row],[Größe in cm]]/2.54,"")</f>
        <v>0</v>
      </c>
      <c r="Q37" s="11">
        <f>IFERROR(Tabelle1[[#This Row],[Gewicht in kg]]*2.2046,"")</f>
        <v>0</v>
      </c>
      <c r="R37" s="12" t="str">
        <f>IFERROR(AVERAGE(Tabelle1[[#This Row],[Epstein Muttergröße]:[Epstein Vatergröße]]),"")</f>
        <v/>
      </c>
      <c r="S37" s="12" t="str">
        <f>IFERROR(Tabelle1[[#This Row],[Epstein Midparental Height]]/2.54,"")</f>
        <v/>
      </c>
      <c r="T37" s="12">
        <f>MROUND(Tabelle1[[#This Row],[AGE]],0.5)</f>
        <v>0</v>
      </c>
      <c r="U37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37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37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37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37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37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37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38" spans="1:27" ht="17">
      <c r="A38" s="8"/>
      <c r="B38" s="8"/>
      <c r="C38" s="7"/>
      <c r="D38" s="9"/>
      <c r="E38" s="9"/>
      <c r="F38" s="7"/>
      <c r="G38" s="8" t="str">
        <f>IFERROR(INDEX(Matrix_Eltern,MATCH(#REF!,#REF!,0),MATCH(#REF!,#REF!,0)),"")</f>
        <v/>
      </c>
      <c r="H38" s="8" t="str">
        <f>IFERROR(INDEX(Matrix_Eltern,MATCH(#REF!,#REF!,0),MATCH(#REF!,#REF!,0)),"")</f>
        <v/>
      </c>
      <c r="I38" s="7" t="str">
        <f>IFERROR(2.803+0.953*Tabelle1[[#This Row],[Muttergröße]],"")</f>
        <v/>
      </c>
      <c r="J38" s="7" t="str">
        <f>IFERROR(2.316+0.955*Tabelle1[[#This Row],[Vatergröße]],"")</f>
        <v/>
      </c>
      <c r="K38" s="9" t="str">
        <f>IFERROR(Tabelle1[[#This Row],[PAH (in)]]*2.54,"")</f>
        <v/>
      </c>
      <c r="L38" s="9" t="str">
        <f>IF(Tabelle1[[#This Row],[AGE]]&gt;=18,100,IFERROR((Tabelle1[[#This Row],[Größe in cm]]/Tabelle1[[#This Row],[Predicted Adult Height]])*100,""))</f>
        <v/>
      </c>
      <c r="M38" s="7"/>
      <c r="N38" s="7"/>
      <c r="O38" s="11">
        <f>YEARFRAC(Tabelle1[[#This Row],[Geburtstag]],Tabelle1[[#This Row],[Testdatum]])</f>
        <v>0</v>
      </c>
      <c r="P38" s="11">
        <f>IFERROR(Tabelle1[[#This Row],[Größe in cm]]/2.54,"")</f>
        <v>0</v>
      </c>
      <c r="Q38" s="11">
        <f>IFERROR(Tabelle1[[#This Row],[Gewicht in kg]]*2.2046,"")</f>
        <v>0</v>
      </c>
      <c r="R38" s="12" t="str">
        <f>IFERROR(AVERAGE(Tabelle1[[#This Row],[Epstein Muttergröße]:[Epstein Vatergröße]]),"")</f>
        <v/>
      </c>
      <c r="S38" s="12" t="str">
        <f>IFERROR(Tabelle1[[#This Row],[Epstein Midparental Height]]/2.54,"")</f>
        <v/>
      </c>
      <c r="T38" s="12">
        <f>MROUND(Tabelle1[[#This Row],[AGE]],0.5)</f>
        <v>0</v>
      </c>
      <c r="U38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38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38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38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38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38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38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39" spans="1:27" ht="17">
      <c r="A39" s="8"/>
      <c r="B39" s="8"/>
      <c r="C39" s="7"/>
      <c r="D39" s="9"/>
      <c r="E39" s="9"/>
      <c r="F39" s="7"/>
      <c r="G39" s="8" t="str">
        <f>IFERROR(INDEX(Matrix_Eltern,MATCH(#REF!,#REF!,0),MATCH(#REF!,#REF!,0)),"")</f>
        <v/>
      </c>
      <c r="H39" s="8" t="str">
        <f>IFERROR(INDEX(Matrix_Eltern,MATCH(#REF!,#REF!,0),MATCH(#REF!,#REF!,0)),"")</f>
        <v/>
      </c>
      <c r="I39" s="7" t="str">
        <f>IFERROR(2.803+0.953*Tabelle1[[#This Row],[Muttergröße]],"")</f>
        <v/>
      </c>
      <c r="J39" s="7" t="str">
        <f>IFERROR(2.316+0.955*Tabelle1[[#This Row],[Vatergröße]],"")</f>
        <v/>
      </c>
      <c r="K39" s="9" t="str">
        <f>IFERROR(Tabelle1[[#This Row],[PAH (in)]]*2.54,"")</f>
        <v/>
      </c>
      <c r="L39" s="9" t="str">
        <f>IF(Tabelle1[[#This Row],[AGE]]&gt;=18,100,IFERROR((Tabelle1[[#This Row],[Größe in cm]]/Tabelle1[[#This Row],[Predicted Adult Height]])*100,""))</f>
        <v/>
      </c>
      <c r="M39" s="7"/>
      <c r="N39" s="7"/>
      <c r="O39" s="11">
        <f>YEARFRAC(Tabelle1[[#This Row],[Geburtstag]],Tabelle1[[#This Row],[Testdatum]])</f>
        <v>0</v>
      </c>
      <c r="P39" s="11">
        <f>IFERROR(Tabelle1[[#This Row],[Größe in cm]]/2.54,"")</f>
        <v>0</v>
      </c>
      <c r="Q39" s="11">
        <f>IFERROR(Tabelle1[[#This Row],[Gewicht in kg]]*2.2046,"")</f>
        <v>0</v>
      </c>
      <c r="R39" s="12" t="str">
        <f>IFERROR(AVERAGE(Tabelle1[[#This Row],[Epstein Muttergröße]:[Epstein Vatergröße]]),"")</f>
        <v/>
      </c>
      <c r="S39" s="12" t="str">
        <f>IFERROR(Tabelle1[[#This Row],[Epstein Midparental Height]]/2.54,"")</f>
        <v/>
      </c>
      <c r="T39" s="12">
        <f>MROUND(Tabelle1[[#This Row],[AGE]],0.5)</f>
        <v>0</v>
      </c>
      <c r="U39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39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39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39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39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39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39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40" spans="1:27" ht="17">
      <c r="A40" s="8"/>
      <c r="B40" s="8"/>
      <c r="C40" s="7"/>
      <c r="D40" s="9"/>
      <c r="E40" s="9"/>
      <c r="F40" s="7"/>
      <c r="G40" s="8" t="str">
        <f>IFERROR(INDEX(Matrix_Eltern,MATCH(#REF!,#REF!,0),MATCH(#REF!,#REF!,0)),"")</f>
        <v/>
      </c>
      <c r="H40" s="8" t="str">
        <f>IFERROR(INDEX(Matrix_Eltern,MATCH(#REF!,#REF!,0),MATCH(#REF!,#REF!,0)),"")</f>
        <v/>
      </c>
      <c r="I40" s="7" t="str">
        <f>IFERROR(2.803+0.953*Tabelle1[[#This Row],[Muttergröße]],"")</f>
        <v/>
      </c>
      <c r="J40" s="7" t="str">
        <f>IFERROR(2.316+0.955*Tabelle1[[#This Row],[Vatergröße]],"")</f>
        <v/>
      </c>
      <c r="K40" s="9" t="str">
        <f>IFERROR(Tabelle1[[#This Row],[PAH (in)]]*2.54,"")</f>
        <v/>
      </c>
      <c r="L40" s="9" t="str">
        <f>IF(Tabelle1[[#This Row],[AGE]]&gt;=18,100,IFERROR((Tabelle1[[#This Row],[Größe in cm]]/Tabelle1[[#This Row],[Predicted Adult Height]])*100,""))</f>
        <v/>
      </c>
      <c r="M40" s="7"/>
      <c r="N40" s="7"/>
      <c r="O40" s="11">
        <f>YEARFRAC(Tabelle1[[#This Row],[Geburtstag]],Tabelle1[[#This Row],[Testdatum]])</f>
        <v>0</v>
      </c>
      <c r="P40" s="11">
        <f>IFERROR(Tabelle1[[#This Row],[Größe in cm]]/2.54,"")</f>
        <v>0</v>
      </c>
      <c r="Q40" s="11">
        <f>IFERROR(Tabelle1[[#This Row],[Gewicht in kg]]*2.2046,"")</f>
        <v>0</v>
      </c>
      <c r="R40" s="12" t="str">
        <f>IFERROR(AVERAGE(Tabelle1[[#This Row],[Epstein Muttergröße]:[Epstein Vatergröße]]),"")</f>
        <v/>
      </c>
      <c r="S40" s="12" t="str">
        <f>IFERROR(Tabelle1[[#This Row],[Epstein Midparental Height]]/2.54,"")</f>
        <v/>
      </c>
      <c r="T40" s="12">
        <f>MROUND(Tabelle1[[#This Row],[AGE]],0.5)</f>
        <v>0</v>
      </c>
      <c r="U40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40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40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40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40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40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40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41" spans="1:27" ht="17">
      <c r="A41" s="8"/>
      <c r="B41" s="8"/>
      <c r="C41" s="7"/>
      <c r="D41" s="9"/>
      <c r="E41" s="9"/>
      <c r="F41" s="7"/>
      <c r="G41" s="8" t="str">
        <f>IFERROR(INDEX(Matrix_Eltern,MATCH(#REF!,#REF!,0),MATCH(#REF!,#REF!,0)),"")</f>
        <v/>
      </c>
      <c r="H41" s="8" t="str">
        <f>IFERROR(INDEX(Matrix_Eltern,MATCH(#REF!,#REF!,0),MATCH(#REF!,#REF!,0)),"")</f>
        <v/>
      </c>
      <c r="I41" s="7" t="str">
        <f>IFERROR(2.803+0.953*Tabelle1[[#This Row],[Muttergröße]],"")</f>
        <v/>
      </c>
      <c r="J41" s="7" t="str">
        <f>IFERROR(2.316+0.955*Tabelle1[[#This Row],[Vatergröße]],"")</f>
        <v/>
      </c>
      <c r="K41" s="9" t="str">
        <f>IFERROR(Tabelle1[[#This Row],[PAH (in)]]*2.54,"")</f>
        <v/>
      </c>
      <c r="L41" s="9" t="str">
        <f>IF(Tabelle1[[#This Row],[AGE]]&gt;=18,100,IFERROR((Tabelle1[[#This Row],[Größe in cm]]/Tabelle1[[#This Row],[Predicted Adult Height]])*100,""))</f>
        <v/>
      </c>
      <c r="M41" s="7"/>
      <c r="N41" s="7"/>
      <c r="O41" s="11">
        <f>YEARFRAC(Tabelle1[[#This Row],[Geburtstag]],Tabelle1[[#This Row],[Testdatum]])</f>
        <v>0</v>
      </c>
      <c r="P41" s="11">
        <f>IFERROR(Tabelle1[[#This Row],[Größe in cm]]/2.54,"")</f>
        <v>0</v>
      </c>
      <c r="Q41" s="11">
        <f>IFERROR(Tabelle1[[#This Row],[Gewicht in kg]]*2.2046,"")</f>
        <v>0</v>
      </c>
      <c r="R41" s="12" t="str">
        <f>IFERROR(AVERAGE(Tabelle1[[#This Row],[Epstein Muttergröße]:[Epstein Vatergröße]]),"")</f>
        <v/>
      </c>
      <c r="S41" s="12" t="str">
        <f>IFERROR(Tabelle1[[#This Row],[Epstein Midparental Height]]/2.54,"")</f>
        <v/>
      </c>
      <c r="T41" s="12">
        <f>MROUND(Tabelle1[[#This Row],[AGE]],0.5)</f>
        <v>0</v>
      </c>
      <c r="U41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41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41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41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41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41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41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42" spans="1:27" ht="17">
      <c r="A42" s="8"/>
      <c r="B42" s="8"/>
      <c r="C42" s="7"/>
      <c r="D42" s="9"/>
      <c r="E42" s="9"/>
      <c r="F42" s="7"/>
      <c r="G42" s="8" t="str">
        <f>IFERROR(INDEX(Matrix_Eltern,MATCH(#REF!,#REF!,0),MATCH(#REF!,#REF!,0)),"")</f>
        <v/>
      </c>
      <c r="H42" s="8" t="str">
        <f>IFERROR(INDEX(Matrix_Eltern,MATCH(#REF!,#REF!,0),MATCH(#REF!,#REF!,0)),"")</f>
        <v/>
      </c>
      <c r="I42" s="7" t="str">
        <f>IFERROR(2.803+0.953*Tabelle1[[#This Row],[Muttergröße]],"")</f>
        <v/>
      </c>
      <c r="J42" s="7" t="str">
        <f>IFERROR(2.316+0.955*Tabelle1[[#This Row],[Vatergröße]],"")</f>
        <v/>
      </c>
      <c r="K42" s="9" t="str">
        <f>IFERROR(Tabelle1[[#This Row],[PAH (in)]]*2.54,"")</f>
        <v/>
      </c>
      <c r="L42" s="9" t="str">
        <f>IF(Tabelle1[[#This Row],[AGE]]&gt;=18,100,IFERROR((Tabelle1[[#This Row],[Größe in cm]]/Tabelle1[[#This Row],[Predicted Adult Height]])*100,""))</f>
        <v/>
      </c>
      <c r="M42" s="7"/>
      <c r="N42" s="7"/>
      <c r="O42" s="11">
        <f>YEARFRAC(Tabelle1[[#This Row],[Geburtstag]],Tabelle1[[#This Row],[Testdatum]])</f>
        <v>0</v>
      </c>
      <c r="P42" s="11">
        <f>IFERROR(Tabelle1[[#This Row],[Größe in cm]]/2.54,"")</f>
        <v>0</v>
      </c>
      <c r="Q42" s="11">
        <f>IFERROR(Tabelle1[[#This Row],[Gewicht in kg]]*2.2046,"")</f>
        <v>0</v>
      </c>
      <c r="R42" s="12" t="str">
        <f>IFERROR(AVERAGE(Tabelle1[[#This Row],[Epstein Muttergröße]:[Epstein Vatergröße]]),"")</f>
        <v/>
      </c>
      <c r="S42" s="12" t="str">
        <f>IFERROR(Tabelle1[[#This Row],[Epstein Midparental Height]]/2.54,"")</f>
        <v/>
      </c>
      <c r="T42" s="12">
        <f>MROUND(Tabelle1[[#This Row],[AGE]],0.5)</f>
        <v>0</v>
      </c>
      <c r="U42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42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42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42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42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42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42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43" spans="1:27" ht="17">
      <c r="A43" s="8"/>
      <c r="B43" s="8"/>
      <c r="C43" s="7"/>
      <c r="D43" s="9"/>
      <c r="E43" s="9"/>
      <c r="F43" s="7"/>
      <c r="G43" s="8" t="str">
        <f>IFERROR(INDEX(Matrix_Eltern,MATCH(#REF!,#REF!,0),MATCH(#REF!,#REF!,0)),"")</f>
        <v/>
      </c>
      <c r="H43" s="8" t="str">
        <f>IFERROR(INDEX(Matrix_Eltern,MATCH(#REF!,#REF!,0),MATCH(#REF!,#REF!,0)),"")</f>
        <v/>
      </c>
      <c r="I43" s="7" t="str">
        <f>IFERROR(2.803+0.953*Tabelle1[[#This Row],[Muttergröße]],"")</f>
        <v/>
      </c>
      <c r="J43" s="7" t="str">
        <f>IFERROR(2.316+0.955*Tabelle1[[#This Row],[Vatergröße]],"")</f>
        <v/>
      </c>
      <c r="K43" s="9" t="str">
        <f>IFERROR(Tabelle1[[#This Row],[PAH (in)]]*2.54,"")</f>
        <v/>
      </c>
      <c r="L43" s="9" t="str">
        <f>IF(Tabelle1[[#This Row],[AGE]]&gt;=18,100,IFERROR((Tabelle1[[#This Row],[Größe in cm]]/Tabelle1[[#This Row],[Predicted Adult Height]])*100,""))</f>
        <v/>
      </c>
      <c r="M43" s="7"/>
      <c r="N43" s="7"/>
      <c r="O43" s="11">
        <f>YEARFRAC(Tabelle1[[#This Row],[Geburtstag]],Tabelle1[[#This Row],[Testdatum]])</f>
        <v>0</v>
      </c>
      <c r="P43" s="11">
        <f>IFERROR(Tabelle1[[#This Row],[Größe in cm]]/2.54,"")</f>
        <v>0</v>
      </c>
      <c r="Q43" s="11">
        <f>IFERROR(Tabelle1[[#This Row],[Gewicht in kg]]*2.2046,"")</f>
        <v>0</v>
      </c>
      <c r="R43" s="12" t="str">
        <f>IFERROR(AVERAGE(Tabelle1[[#This Row],[Epstein Muttergröße]:[Epstein Vatergröße]]),"")</f>
        <v/>
      </c>
      <c r="S43" s="12" t="str">
        <f>IFERROR(Tabelle1[[#This Row],[Epstein Midparental Height]]/2.54,"")</f>
        <v/>
      </c>
      <c r="T43" s="12">
        <f>MROUND(Tabelle1[[#This Row],[AGE]],0.5)</f>
        <v>0</v>
      </c>
      <c r="U43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43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43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43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43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43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43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44" spans="1:27" ht="17">
      <c r="A44" s="8"/>
      <c r="B44" s="8"/>
      <c r="C44" s="7"/>
      <c r="D44" s="9"/>
      <c r="E44" s="9"/>
      <c r="F44" s="7"/>
      <c r="G44" s="8" t="str">
        <f>IFERROR(INDEX(Matrix_Eltern,MATCH(#REF!,#REF!,0),MATCH(#REF!,#REF!,0)),"")</f>
        <v/>
      </c>
      <c r="H44" s="8" t="str">
        <f>IFERROR(INDEX(Matrix_Eltern,MATCH(#REF!,#REF!,0),MATCH(#REF!,#REF!,0)),"")</f>
        <v/>
      </c>
      <c r="I44" s="7" t="str">
        <f>IFERROR(2.803+0.953*Tabelle1[[#This Row],[Muttergröße]],"")</f>
        <v/>
      </c>
      <c r="J44" s="7" t="str">
        <f>IFERROR(2.316+0.955*Tabelle1[[#This Row],[Vatergröße]],"")</f>
        <v/>
      </c>
      <c r="K44" s="9" t="str">
        <f>IFERROR(Tabelle1[[#This Row],[PAH (in)]]*2.54,"")</f>
        <v/>
      </c>
      <c r="L44" s="9" t="str">
        <f>IF(Tabelle1[[#This Row],[AGE]]&gt;=18,100,IFERROR((Tabelle1[[#This Row],[Größe in cm]]/Tabelle1[[#This Row],[Predicted Adult Height]])*100,""))</f>
        <v/>
      </c>
      <c r="M44" s="7"/>
      <c r="N44" s="7"/>
      <c r="O44" s="11">
        <f>YEARFRAC(Tabelle1[[#This Row],[Geburtstag]],Tabelle1[[#This Row],[Testdatum]])</f>
        <v>0</v>
      </c>
      <c r="P44" s="11">
        <f>IFERROR(Tabelle1[[#This Row],[Größe in cm]]/2.54,"")</f>
        <v>0</v>
      </c>
      <c r="Q44" s="11">
        <f>IFERROR(Tabelle1[[#This Row],[Gewicht in kg]]*2.2046,"")</f>
        <v>0</v>
      </c>
      <c r="R44" s="12" t="str">
        <f>IFERROR(AVERAGE(Tabelle1[[#This Row],[Epstein Muttergröße]:[Epstein Vatergröße]]),"")</f>
        <v/>
      </c>
      <c r="S44" s="12" t="str">
        <f>IFERROR(Tabelle1[[#This Row],[Epstein Midparental Height]]/2.54,"")</f>
        <v/>
      </c>
      <c r="T44" s="12">
        <f>MROUND(Tabelle1[[#This Row],[AGE]],0.5)</f>
        <v>0</v>
      </c>
      <c r="U44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44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44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44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44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44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44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45" spans="1:27" ht="17">
      <c r="A45" s="8"/>
      <c r="B45" s="8"/>
      <c r="C45" s="7"/>
      <c r="D45" s="9"/>
      <c r="E45" s="9"/>
      <c r="F45" s="7"/>
      <c r="G45" s="8" t="str">
        <f>IFERROR(INDEX(Matrix_Eltern,MATCH(#REF!,#REF!,0),MATCH(#REF!,#REF!,0)),"")</f>
        <v/>
      </c>
      <c r="H45" s="8" t="str">
        <f>IFERROR(INDEX(Matrix_Eltern,MATCH(#REF!,#REF!,0),MATCH(#REF!,#REF!,0)),"")</f>
        <v/>
      </c>
      <c r="I45" s="7" t="str">
        <f>IFERROR(2.803+0.953*Tabelle1[[#This Row],[Muttergröße]],"")</f>
        <v/>
      </c>
      <c r="J45" s="7" t="str">
        <f>IFERROR(2.316+0.955*Tabelle1[[#This Row],[Vatergröße]],"")</f>
        <v/>
      </c>
      <c r="K45" s="9" t="str">
        <f>IFERROR(Tabelle1[[#This Row],[PAH (in)]]*2.54,"")</f>
        <v/>
      </c>
      <c r="L45" s="9" t="str">
        <f>IF(Tabelle1[[#This Row],[AGE]]&gt;=18,100,IFERROR((Tabelle1[[#This Row],[Größe in cm]]/Tabelle1[[#This Row],[Predicted Adult Height]])*100,""))</f>
        <v/>
      </c>
      <c r="M45" s="7"/>
      <c r="N45" s="7"/>
      <c r="O45" s="11">
        <f>YEARFRAC(Tabelle1[[#This Row],[Geburtstag]],Tabelle1[[#This Row],[Testdatum]])</f>
        <v>0</v>
      </c>
      <c r="P45" s="11">
        <f>IFERROR(Tabelle1[[#This Row],[Größe in cm]]/2.54,"")</f>
        <v>0</v>
      </c>
      <c r="Q45" s="11">
        <f>IFERROR(Tabelle1[[#This Row],[Gewicht in kg]]*2.2046,"")</f>
        <v>0</v>
      </c>
      <c r="R45" s="12" t="str">
        <f>IFERROR(AVERAGE(Tabelle1[[#This Row],[Epstein Muttergröße]:[Epstein Vatergröße]]),"")</f>
        <v/>
      </c>
      <c r="S45" s="12" t="str">
        <f>IFERROR(Tabelle1[[#This Row],[Epstein Midparental Height]]/2.54,"")</f>
        <v/>
      </c>
      <c r="T45" s="12">
        <f>MROUND(Tabelle1[[#This Row],[AGE]],0.5)</f>
        <v>0</v>
      </c>
      <c r="U45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45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45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45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45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45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45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46" spans="1:27" ht="17">
      <c r="A46" s="8"/>
      <c r="B46" s="8"/>
      <c r="C46" s="7"/>
      <c r="D46" s="9"/>
      <c r="E46" s="9"/>
      <c r="F46" s="7"/>
      <c r="G46" s="8" t="str">
        <f>IFERROR(INDEX(Matrix_Eltern,MATCH(#REF!,#REF!,0),MATCH(#REF!,#REF!,0)),"")</f>
        <v/>
      </c>
      <c r="H46" s="8" t="str">
        <f>IFERROR(INDEX(Matrix_Eltern,MATCH(#REF!,#REF!,0),MATCH(#REF!,#REF!,0)),"")</f>
        <v/>
      </c>
      <c r="I46" s="7" t="str">
        <f>IFERROR(2.803+0.953*Tabelle1[[#This Row],[Muttergröße]],"")</f>
        <v/>
      </c>
      <c r="J46" s="7" t="str">
        <f>IFERROR(2.316+0.955*Tabelle1[[#This Row],[Vatergröße]],"")</f>
        <v/>
      </c>
      <c r="K46" s="9" t="str">
        <f>IFERROR(Tabelle1[[#This Row],[PAH (in)]]*2.54,"")</f>
        <v/>
      </c>
      <c r="L46" s="9" t="str">
        <f>IF(Tabelle1[[#This Row],[AGE]]&gt;=18,100,IFERROR((Tabelle1[[#This Row],[Größe in cm]]/Tabelle1[[#This Row],[Predicted Adult Height]])*100,""))</f>
        <v/>
      </c>
      <c r="M46" s="7"/>
      <c r="N46" s="7"/>
      <c r="O46" s="11">
        <f>YEARFRAC(Tabelle1[[#This Row],[Geburtstag]],Tabelle1[[#This Row],[Testdatum]])</f>
        <v>0</v>
      </c>
      <c r="P46" s="11">
        <f>IFERROR(Tabelle1[[#This Row],[Größe in cm]]/2.54,"")</f>
        <v>0</v>
      </c>
      <c r="Q46" s="11">
        <f>IFERROR(Tabelle1[[#This Row],[Gewicht in kg]]*2.2046,"")</f>
        <v>0</v>
      </c>
      <c r="R46" s="12" t="str">
        <f>IFERROR(AVERAGE(Tabelle1[[#This Row],[Epstein Muttergröße]:[Epstein Vatergröße]]),"")</f>
        <v/>
      </c>
      <c r="S46" s="12" t="str">
        <f>IFERROR(Tabelle1[[#This Row],[Epstein Midparental Height]]/2.54,"")</f>
        <v/>
      </c>
      <c r="T46" s="12">
        <f>MROUND(Tabelle1[[#This Row],[AGE]],0.5)</f>
        <v>0</v>
      </c>
      <c r="U46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46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46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46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46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46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46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47" spans="1:27" ht="17">
      <c r="A47" s="8"/>
      <c r="B47" s="8"/>
      <c r="C47" s="7"/>
      <c r="D47" s="9"/>
      <c r="E47" s="9"/>
      <c r="F47" s="7"/>
      <c r="G47" s="8" t="str">
        <f>IFERROR(INDEX(Matrix_Eltern,MATCH(#REF!,#REF!,0),MATCH(#REF!,#REF!,0)),"")</f>
        <v/>
      </c>
      <c r="H47" s="8" t="str">
        <f>IFERROR(INDEX(Matrix_Eltern,MATCH(#REF!,#REF!,0),MATCH(#REF!,#REF!,0)),"")</f>
        <v/>
      </c>
      <c r="I47" s="7" t="str">
        <f>IFERROR(2.803+0.953*Tabelle1[[#This Row],[Muttergröße]],"")</f>
        <v/>
      </c>
      <c r="J47" s="7" t="str">
        <f>IFERROR(2.316+0.955*Tabelle1[[#This Row],[Vatergröße]],"")</f>
        <v/>
      </c>
      <c r="K47" s="9" t="str">
        <f>IFERROR(Tabelle1[[#This Row],[PAH (in)]]*2.54,"")</f>
        <v/>
      </c>
      <c r="L47" s="9" t="str">
        <f>IF(Tabelle1[[#This Row],[AGE]]&gt;=18,100,IFERROR((Tabelle1[[#This Row],[Größe in cm]]/Tabelle1[[#This Row],[Predicted Adult Height]])*100,""))</f>
        <v/>
      </c>
      <c r="M47" s="7"/>
      <c r="N47" s="7"/>
      <c r="O47" s="11">
        <f>YEARFRAC(Tabelle1[[#This Row],[Geburtstag]],Tabelle1[[#This Row],[Testdatum]])</f>
        <v>0</v>
      </c>
      <c r="P47" s="11">
        <f>IFERROR(Tabelle1[[#This Row],[Größe in cm]]/2.54,"")</f>
        <v>0</v>
      </c>
      <c r="Q47" s="11">
        <f>IFERROR(Tabelle1[[#This Row],[Gewicht in kg]]*2.2046,"")</f>
        <v>0</v>
      </c>
      <c r="R47" s="12" t="str">
        <f>IFERROR(AVERAGE(Tabelle1[[#This Row],[Epstein Muttergröße]:[Epstein Vatergröße]]),"")</f>
        <v/>
      </c>
      <c r="S47" s="12" t="str">
        <f>IFERROR(Tabelle1[[#This Row],[Epstein Midparental Height]]/2.54,"")</f>
        <v/>
      </c>
      <c r="T47" s="12">
        <f>MROUND(Tabelle1[[#This Row],[AGE]],0.5)</f>
        <v>0</v>
      </c>
      <c r="U47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47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47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47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47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47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47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48" spans="1:27" ht="15.75" customHeight="1">
      <c r="A48" s="8"/>
      <c r="B48" s="8"/>
      <c r="C48" s="7"/>
      <c r="D48" s="9"/>
      <c r="E48" s="9"/>
      <c r="F48" s="7"/>
      <c r="G48" s="8" t="str">
        <f>IFERROR(INDEX(Matrix_Eltern,MATCH(#REF!,#REF!,0),MATCH(#REF!,#REF!,0)),"")</f>
        <v/>
      </c>
      <c r="H48" s="8" t="str">
        <f>IFERROR(INDEX(Matrix_Eltern,MATCH(#REF!,#REF!,0),MATCH(#REF!,#REF!,0)),"")</f>
        <v/>
      </c>
      <c r="I48" s="7" t="str">
        <f>IFERROR(2.803+0.953*Tabelle1[[#This Row],[Muttergröße]],"")</f>
        <v/>
      </c>
      <c r="J48" s="7" t="str">
        <f>IFERROR(2.316+0.955*Tabelle1[[#This Row],[Vatergröße]],"")</f>
        <v/>
      </c>
      <c r="K48" s="9" t="str">
        <f>IFERROR(Tabelle1[[#This Row],[PAH (in)]]*2.54,"")</f>
        <v/>
      </c>
      <c r="L48" s="9" t="str">
        <f>IF(Tabelle1[[#This Row],[AGE]]&gt;=18,100,IFERROR((Tabelle1[[#This Row],[Größe in cm]]/Tabelle1[[#This Row],[Predicted Adult Height]])*100,""))</f>
        <v/>
      </c>
      <c r="M48" s="7"/>
      <c r="N48" s="7"/>
      <c r="O48" s="11">
        <f>YEARFRAC(Tabelle1[[#This Row],[Geburtstag]],Tabelle1[[#This Row],[Testdatum]])</f>
        <v>0</v>
      </c>
      <c r="P48" s="11">
        <f>IFERROR(Tabelle1[[#This Row],[Größe in cm]]/2.54,"")</f>
        <v>0</v>
      </c>
      <c r="Q48" s="11">
        <f>IFERROR(Tabelle1[[#This Row],[Gewicht in kg]]*2.2046,"")</f>
        <v>0</v>
      </c>
      <c r="R48" s="12" t="str">
        <f>IFERROR(AVERAGE(Tabelle1[[#This Row],[Epstein Muttergröße]:[Epstein Vatergröße]]),"")</f>
        <v/>
      </c>
      <c r="S48" s="12" t="str">
        <f>IFERROR(Tabelle1[[#This Row],[Epstein Midparental Height]]/2.54,"")</f>
        <v/>
      </c>
      <c r="T48" s="12">
        <f>MROUND(Tabelle1[[#This Row],[AGE]],0.5)</f>
        <v>0</v>
      </c>
      <c r="U48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48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48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48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48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48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48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  <row r="49" spans="1:27" ht="15.75" customHeight="1">
      <c r="A49" s="8"/>
      <c r="B49" s="8"/>
      <c r="C49" s="7"/>
      <c r="D49" s="9"/>
      <c r="E49" s="9"/>
      <c r="F49" s="7"/>
      <c r="G49" s="8" t="str">
        <f>IFERROR(INDEX(Matrix_Eltern,MATCH(#REF!,#REF!,0),MATCH(#REF!,#REF!,0)),"")</f>
        <v/>
      </c>
      <c r="H49" s="8" t="str">
        <f>IFERROR(INDEX(Matrix_Eltern,MATCH(#REF!,#REF!,0),MATCH(#REF!,#REF!,0)),"")</f>
        <v/>
      </c>
      <c r="I49" s="7" t="str">
        <f>IFERROR(2.803+0.953*Tabelle1[[#This Row],[Muttergröße]],"")</f>
        <v/>
      </c>
      <c r="J49" s="7" t="str">
        <f>IFERROR(2.316+0.955*Tabelle1[[#This Row],[Vatergröße]],"")</f>
        <v/>
      </c>
      <c r="K49" s="9" t="str">
        <f>IFERROR(Tabelle1[[#This Row],[PAH (in)]]*2.54,"")</f>
        <v/>
      </c>
      <c r="L49" s="9" t="str">
        <f>IF(Tabelle1[[#This Row],[AGE]]&gt;=18,100,IFERROR((Tabelle1[[#This Row],[Größe in cm]]/Tabelle1[[#This Row],[Predicted Adult Height]])*100,""))</f>
        <v/>
      </c>
      <c r="M49" s="7"/>
      <c r="N49" s="7"/>
      <c r="O49" s="11">
        <f>YEARFRAC(Tabelle1[[#This Row],[Geburtstag]],Tabelle1[[#This Row],[Testdatum]])</f>
        <v>0</v>
      </c>
      <c r="P49" s="11">
        <f>IFERROR(Tabelle1[[#This Row],[Größe in cm]]/2.54,"")</f>
        <v>0</v>
      </c>
      <c r="Q49" s="11">
        <f>IFERROR(Tabelle1[[#This Row],[Gewicht in kg]]*2.2046,"")</f>
        <v>0</v>
      </c>
      <c r="R49" s="12" t="str">
        <f>IFERROR(AVERAGE(Tabelle1[[#This Row],[Epstein Muttergröße]:[Epstein Vatergröße]]),"")</f>
        <v/>
      </c>
      <c r="S49" s="12" t="str">
        <f>IFERROR(Tabelle1[[#This Row],[Epstein Midparental Height]]/2.54,"")</f>
        <v/>
      </c>
      <c r="T49" s="12">
        <f>MROUND(Tabelle1[[#This Row],[AGE]],0.5)</f>
        <v>0</v>
      </c>
      <c r="U49" s="13" t="str">
        <f>IF(Tabelle1[[#This Row],[Age Round]]=9,-11.1571,IF(Tabelle1[[#This Row],[Age Round]]=9.5,-11.1405,IF(Tabelle1[[#This Row],[Age Round]]=10,-11.038,IF(Tabelle1[[#This Row],[Age Round]]=10.5,-10.8286,IF(Tabelle1[[#This Row],[Age Round]]=11,-10.4917,IF(Tabelle1[[#This Row],[Age Round]]=11.5,-10.0065,IF(Tabelle1[[#This Row],[Age Round]]=12,-9.3522,IF(Tabelle1[[#This Row],[Age Round]]=12.5,-8.6055,IF(Tabelle1[[#This Row],[Age Round]]=13,-7.8632,IF(Tabelle1[[#This Row],[Age Round]]=13.5,-7.1348,IF(Tabelle1[[#This Row],[Age Round]]=14,-6.4299,IF(Tabelle1[[#This Row],[Age Round]]=14.5,-5.7578,IF(Tabelle1[[#This Row],[Age Round]]=15,-5.1282,IF(Tabelle1[[#This Row],[Age Round]]=15.5,-4.5092,IF(Tabelle1[[#This Row],[Age Round]]=16,-3.9292,IF(Tabelle1[[#This Row],[Age Round]]=16.5,-3.4873,IF(Tabelle1[[#This Row],[Age Round]]=17,-3.283,IF(Tabelle1[[#This Row],[Age Round]]=17.5,-3.4156,""))))))))))))))))))</f>
        <v/>
      </c>
      <c r="V49" s="14" t="str">
        <f>IF(Tabelle1[[#This Row],[Age Round]]=9,1.05166,IF(Tabelle1[[#This Row],[Age Round]]=9.5,1.02174,IF(Tabelle1[[#This Row],[Age Round]]=10,0.97135,IF(Tabelle1[[#This Row],[Age Round]]=10.5,0.89589,IF(Tabelle1[[#This Row],[Age Round]]=11,0.81239,IF(Tabelle1[[#This Row],[Age Round]]=11.5,0.74134,IF(Tabelle1[[#This Row],[Age Round]]=12,0.68325,IF(Tabelle1[[#This Row],[Age Round]]=12.5,0.63869,IF(Tabelle1[[#This Row],[Age Round]]=13,0.60818,IF(Tabelle1[[#This Row],[Age Round]]=13.5,0.59228,IF(Tabelle1[[#This Row],[Age Round]]=14,0.59151,IF(Tabelle1[[#This Row],[Age Round]]=14.5,0.60643,IF(Tabelle1[[#This Row],[Age Round]]=15,0.63757,IF(Tabelle1[[#This Row],[Age Round]]=15.5,0.68548,IF(Tabelle1[[#This Row],[Age Round]]=16,0.75069,IF(Tabelle1[[#This Row],[Age Round]]=16.5,0.83375,IF(Tabelle1[[#This Row],[Age Round]]=17,0.9352,IF(Tabelle1[[#This Row],[Age Round]]=17.5,1.05558,""))))))))))))))))))</f>
        <v/>
      </c>
      <c r="W49" s="14" t="str">
        <f>IF(Tabelle1[[#This Row],[Age Round]]=9,-0.0045254,IF(Tabelle1[[#This Row],[Age Round]]=9.5,-0.0043311,IF(Tabelle1[[#This Row],[Age Round]]=10,-0.003998,IF(Tabelle1[[#This Row],[Age Round]]=10.5,-0.0034814,IF(Tabelle1[[#This Row],[Age Round]]=11,-0.002905,IF(Tabelle1[[#This Row],[Age Round]]=11.5,-0.0024167,IF(Tabelle1[[#This Row],[Age Round]]=12,-0.0020076,IF(Tabelle1[[#This Row],[Age Round]]=12.5,-0.0016681,IF(Tabelle1[[#This Row],[Age Round]]=13,-0.0013895,IF(Tabelle1[[#This Row],[Age Round]]=13.5,-0.0011624,IF(Tabelle1[[#This Row],[Age Round]]=14,-0.0009776,IF(Tabelle1[[#This Row],[Age Round]]=14.5,-0.0008261,IF(Tabelle1[[#This Row],[Age Round]]=15,-0.0006988,IF(Tabelle1[[#This Row],[Age Round]]=15.5,-0.0005863,IF(Tabelle1[[#This Row],[Age Round]]=16,-0.0004795,IF(Tabelle1[[#This Row],[Age Round]]=16.5,-0.0003695,IF(Tabelle1[[#This Row],[Age Round]]=17,-0.000247,IF(Tabelle1[[#This Row],[Age Round]]=17.5,-0.0001027,""))))))))))))))))))</f>
        <v/>
      </c>
      <c r="X49" s="14" t="str">
        <f>IF(Tabelle1[[#This Row],[Age Round]]=9,0.42776,IF(Tabelle1[[#This Row],[Age Round]]=9.5,0.43593,IF(Tabelle1[[#This Row],[Age Round]]=10,0.45932,IF(Tabelle1[[#This Row],[Age Round]]=10.5,0.50101,IF(Tabelle1[[#This Row],[Age Round]]=11,0.54781,IF(Tabelle1[[#This Row],[Age Round]]=11.5,0.58409,IF(Tabelle1[[#This Row],[Age Round]]=12,0.60927,IF(Tabelle1[[#This Row],[Age Round]]=12.5,0.62279,IF(Tabelle1[[#This Row],[Age Round]]=13,0.62407,IF(Tabelle1[[#This Row],[Age Round]]=13.5,0.61253,IF(Tabelle1[[#This Row],[Age Round]]=14,0.58762,IF(Tabelle1[[#This Row],[Age Round]]=14.5,0.54875,IF(Tabelle1[[#This Row],[Age Round]]=15,0.49536,IF(Tabelle1[[#This Row],[Age Round]]=15.5,0.42687,IF(Tabelle1[[#This Row],[Age Round]]=16,0.34271,IF(Tabelle1[[#This Row],[Age Round]]=16.5,0.24231,IF(Tabelle1[[#This Row],[Age Round]]=17,0.1251,IF(Tabelle1[[#This Row],[Age Round]]=17.5,-0.0095,""))))))))))))))))))</f>
        <v/>
      </c>
      <c r="Y49" s="13" t="str">
        <f>IFERROR(Tabelle1[[#This Row],[ß0]]+Tabelle1[[#This Row],[Player Height (in)]]*Tabelle1[[#This Row],[Stature (in)]]+Tabelle1[[#This Row],[Player Weight (lb)]]*(Tabelle1[[#This Row],[Weight (lb)]])+Tabelle1[[#This Row],[Epstein Midparental Height (in)]]*Tabelle1[[#This Row],[Midparent S (in)]],"")</f>
        <v/>
      </c>
      <c r="Z49" s="13" t="str">
        <f>IF(Tabelle1[[#This Row],[Age Round]]=9,75.61,IF(Tabelle1[[#This Row],[Age Round]]=9.5,77.21,IF(Tabelle1[[#This Row],[Age Round]]=10,78.4,IF(Tabelle1[[#This Row],[Age Round]]=10.5,79.82,IF(Tabelle1[[#This Row],[Age Round]]=11,81.3,IF(Tabelle1[[#This Row],[Age Round]]=11.5,82.54,IF(Tabelle1[[#This Row],[Age Round]]=12,84,IF(Tabelle1[[#This Row],[Age Round]]=12.5,85.43,IF(Tabelle1[[#This Row],[Age Round]]=13,87.32,IF(Tabelle1[[#This Row],[Age Round]]=13.5,87.32,IF(Tabelle1[[#This Row],[Age Round]]=14,91,IF(Tabelle1[[#This Row],[Age Round]]=14.5,92.6,IF(Tabelle1[[#This Row],[Age Round]]=15,94.6,IF(Tabelle1[[#This Row],[Age Round]]=15.5,96,IF(Tabelle1[[#This Row],[Age Round]]=16,97.09,IF(Tabelle1[[#This Row],[Age Round]]=16.5,97.95,IF(Tabelle1[[#This Row],[Age Round]]=17,98.79,IF(Tabelle1[[#This Row],[Age Round]]=17.5,99.28,""))))))))))))))))))</f>
        <v/>
      </c>
      <c r="AA49" s="13" t="str">
        <f>IF(Tabelle1[[#This Row],[Age Round]]=9,1.68,IF(Tabelle1[[#This Row],[Age Round]]=9.5,1.66,IF(Tabelle1[[#This Row],[Age Round]]=10,1.76,IF(Tabelle1[[#This Row],[Age Round]]=10.5,1.77,IF(Tabelle1[[#This Row],[Age Round]]=11,1.94,IF(Tabelle1[[#This Row],[Age Round]]=11.5,2,IF(Tabelle1[[#This Row],[Age Round]]=12,2.23,IF(Tabelle1[[#This Row],[Age Round]]=12.5,2.49,IF(Tabelle1[[#This Row],[Age Round]]=13,3.02,IF(Tabelle1[[#This Row],[Age Round]]=13.5,3.57,IF(Tabelle1[[#This Row],[Age Round]]=14,3.96,IF(Tabelle1[[#This Row],[Age Round]]=14.5,3.85,IF(Tabelle1[[#This Row],[Age Round]]=15,3.74,IF(Tabelle1[[#This Row],[Age Round]]=15.5,3.31,IF(Tabelle1[[#This Row],[Age Round]]=16,2.71,IF(Tabelle1[[#This Row],[Age Round]]=16.5,2.12,IF(Tabelle1[[#This Row],[Age Round]]=17,1.43,IF(Tabelle1[[#This Row],[Age Round]]=17.5,1.01,""))))))))))))))))))</f>
        <v/>
      </c>
    </row>
  </sheetData>
  <mergeCells count="5">
    <mergeCell ref="A1:D1"/>
    <mergeCell ref="O1:AA1"/>
    <mergeCell ref="E1:F1"/>
    <mergeCell ref="G1:J1"/>
    <mergeCell ref="K1:N1"/>
  </mergeCells>
  <phoneticPr fontId="12" type="noConversion"/>
  <conditionalFormatting sqref="L3:L49">
    <cfRule type="cellIs" dxfId="3" priority="5" operator="between">
      <formula>92</formula>
      <formula>95</formula>
    </cfRule>
    <cfRule type="cellIs" dxfId="2" priority="6" operator="between">
      <formula>88</formula>
      <formula>91.9</formula>
    </cfRule>
    <cfRule type="cellIs" dxfId="1" priority="7" operator="lessThan">
      <formula>87.9</formula>
    </cfRule>
    <cfRule type="cellIs" dxfId="0" priority="2" operator="between">
      <formula>95.1</formula>
      <formula>100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2F9AE-9483-5047-9FFE-2D59B55E95F3}">
  <dimension ref="A1:I26"/>
  <sheetViews>
    <sheetView workbookViewId="0">
      <selection activeCell="H23" sqref="H23"/>
    </sheetView>
  </sheetViews>
  <sheetFormatPr baseColWidth="10" defaultRowHeight="13"/>
  <cols>
    <col min="3" max="3" width="10.33203125" bestFit="1" customWidth="1"/>
    <col min="4" max="4" width="12" bestFit="1" customWidth="1"/>
    <col min="5" max="5" width="15" bestFit="1" customWidth="1"/>
    <col min="6" max="6" width="1.5" style="38" customWidth="1"/>
  </cols>
  <sheetData>
    <row r="1" spans="1:9" ht="21" customHeight="1">
      <c r="A1" s="29" t="s">
        <v>39</v>
      </c>
      <c r="B1" s="30"/>
      <c r="C1" s="30"/>
      <c r="D1" s="30"/>
      <c r="E1" s="35"/>
      <c r="F1" s="37"/>
      <c r="G1" s="29" t="s">
        <v>40</v>
      </c>
      <c r="H1" s="30"/>
      <c r="I1" s="35"/>
    </row>
    <row r="2" spans="1:9" ht="16" customHeight="1" thickBot="1">
      <c r="A2" s="31"/>
      <c r="B2" s="32"/>
      <c r="C2" s="32"/>
      <c r="D2" s="32"/>
      <c r="E2" s="36"/>
      <c r="G2" s="31"/>
      <c r="H2" s="32"/>
      <c r="I2" s="36"/>
    </row>
    <row r="3" spans="1:9" ht="15">
      <c r="A3" s="33" t="s">
        <v>41</v>
      </c>
      <c r="B3" s="33" t="s">
        <v>12</v>
      </c>
      <c r="C3" s="33" t="s">
        <v>13</v>
      </c>
      <c r="D3" s="33" t="s">
        <v>14</v>
      </c>
      <c r="E3" s="33" t="s">
        <v>15</v>
      </c>
      <c r="G3" s="20" t="s">
        <v>41</v>
      </c>
      <c r="H3" s="20" t="s">
        <v>3</v>
      </c>
      <c r="I3" s="20" t="s">
        <v>18</v>
      </c>
    </row>
    <row r="4" spans="1:9" ht="15">
      <c r="A4" s="34"/>
      <c r="B4" s="34"/>
      <c r="C4" s="34"/>
      <c r="D4" s="34"/>
      <c r="E4" s="34"/>
      <c r="G4" s="21"/>
      <c r="H4" s="21"/>
      <c r="I4" s="21"/>
    </row>
    <row r="5" spans="1:9" ht="15">
      <c r="A5" s="22">
        <v>10</v>
      </c>
      <c r="B5" s="34">
        <v>-11.038</v>
      </c>
      <c r="C5" s="34">
        <v>0.97135000000000005</v>
      </c>
      <c r="D5" s="34">
        <v>-3.9981000000000001E-3</v>
      </c>
      <c r="E5" s="34">
        <v>0.45932000000000001</v>
      </c>
      <c r="G5" s="22">
        <v>10</v>
      </c>
      <c r="H5" s="19">
        <v>78.400000000000006</v>
      </c>
      <c r="I5" s="19">
        <v>1.76</v>
      </c>
    </row>
    <row r="6" spans="1:9" ht="15">
      <c r="A6" s="22">
        <v>10.5</v>
      </c>
      <c r="B6" s="34">
        <v>-10.8286</v>
      </c>
      <c r="C6" s="34">
        <v>0.89588999999999996</v>
      </c>
      <c r="D6" s="34">
        <v>-3.4813999999999999E-3</v>
      </c>
      <c r="E6" s="34">
        <v>0.50100999999999996</v>
      </c>
      <c r="G6" s="22">
        <v>10.5</v>
      </c>
      <c r="H6" s="19">
        <v>79.819999999999993</v>
      </c>
      <c r="I6" s="19">
        <v>1.77</v>
      </c>
    </row>
    <row r="7" spans="1:9" ht="15">
      <c r="A7" s="22">
        <v>11</v>
      </c>
      <c r="B7" s="34">
        <v>-10.4917</v>
      </c>
      <c r="C7" s="34">
        <v>0.81238999999999995</v>
      </c>
      <c r="D7" s="34">
        <v>-2.905E-3</v>
      </c>
      <c r="E7" s="34">
        <v>0.54781000000000002</v>
      </c>
      <c r="G7" s="22">
        <v>11</v>
      </c>
      <c r="H7" s="19">
        <v>81.3</v>
      </c>
      <c r="I7" s="19">
        <v>1.94</v>
      </c>
    </row>
    <row r="8" spans="1:9" ht="15">
      <c r="A8" s="22">
        <v>11.5</v>
      </c>
      <c r="B8" s="34">
        <v>-10.006500000000001</v>
      </c>
      <c r="C8" s="34">
        <v>0.74134</v>
      </c>
      <c r="D8" s="34">
        <v>-2.4166999999999999E-3</v>
      </c>
      <c r="E8" s="34">
        <v>0.58409</v>
      </c>
      <c r="G8" s="22">
        <v>11.5</v>
      </c>
      <c r="H8" s="19">
        <v>82.54</v>
      </c>
      <c r="I8" s="19">
        <v>2</v>
      </c>
    </row>
    <row r="9" spans="1:9" ht="15">
      <c r="A9" s="22">
        <v>12</v>
      </c>
      <c r="B9" s="34">
        <v>-9.3521999999999998</v>
      </c>
      <c r="C9" s="34">
        <v>0.68325000000000002</v>
      </c>
      <c r="D9" s="34">
        <v>-2.0076E-3</v>
      </c>
      <c r="E9" s="34">
        <v>0.60926999999999998</v>
      </c>
      <c r="G9" s="22">
        <v>12</v>
      </c>
      <c r="H9" s="19">
        <v>84</v>
      </c>
      <c r="I9" s="19">
        <v>2.23</v>
      </c>
    </row>
    <row r="10" spans="1:9" ht="15">
      <c r="A10" s="22">
        <v>12.5</v>
      </c>
      <c r="B10" s="34">
        <v>-8.6054999999999993</v>
      </c>
      <c r="C10" s="34">
        <v>0.63868999999999998</v>
      </c>
      <c r="D10" s="34">
        <v>-1.6681000000000001E-3</v>
      </c>
      <c r="E10" s="34">
        <v>0.62278999999999995</v>
      </c>
      <c r="G10" s="22">
        <v>12.5</v>
      </c>
      <c r="H10" s="19">
        <v>85.43</v>
      </c>
      <c r="I10" s="19">
        <v>2.4900000000000002</v>
      </c>
    </row>
    <row r="11" spans="1:9" ht="15">
      <c r="A11" s="22">
        <v>13</v>
      </c>
      <c r="B11" s="34">
        <v>-7.8632</v>
      </c>
      <c r="C11" s="34">
        <v>0.60818000000000005</v>
      </c>
      <c r="D11" s="34">
        <v>-1.3894999999999999E-3</v>
      </c>
      <c r="E11" s="34">
        <v>0.62407000000000001</v>
      </c>
      <c r="G11" s="22">
        <v>13</v>
      </c>
      <c r="H11" s="19">
        <v>87.32</v>
      </c>
      <c r="I11" s="19">
        <v>3.02</v>
      </c>
    </row>
    <row r="12" spans="1:9" ht="15">
      <c r="A12" s="22">
        <v>13.5</v>
      </c>
      <c r="B12" s="34">
        <v>-7.1348000000000003</v>
      </c>
      <c r="C12" s="34">
        <v>0.59228000000000003</v>
      </c>
      <c r="D12" s="34">
        <v>-1.1624000000000001E-3</v>
      </c>
      <c r="E12" s="34">
        <v>0.61253000000000002</v>
      </c>
      <c r="G12" s="22">
        <v>13.5</v>
      </c>
      <c r="H12" s="19">
        <v>89.22</v>
      </c>
      <c r="I12" s="19">
        <v>3.57</v>
      </c>
    </row>
    <row r="13" spans="1:9" ht="15">
      <c r="A13" s="22">
        <v>14</v>
      </c>
      <c r="B13" s="34">
        <v>-6.4298999999999999</v>
      </c>
      <c r="C13" s="34" t="s">
        <v>42</v>
      </c>
      <c r="D13" s="34">
        <v>-9.7759999999999991E-4</v>
      </c>
      <c r="E13" s="34">
        <v>0.58762000000000003</v>
      </c>
      <c r="G13" s="22">
        <v>14</v>
      </c>
      <c r="H13" s="19">
        <v>91</v>
      </c>
      <c r="I13" s="19">
        <v>3.96</v>
      </c>
    </row>
    <row r="14" spans="1:9" ht="15">
      <c r="A14" s="22">
        <v>14.5</v>
      </c>
      <c r="B14" s="34">
        <v>-5.7577999999999996</v>
      </c>
      <c r="C14" s="34">
        <v>0.60643000000000002</v>
      </c>
      <c r="D14" s="34">
        <v>-8.2609999999999997E-4</v>
      </c>
      <c r="E14" s="34">
        <v>0.54874999999999996</v>
      </c>
      <c r="G14" s="22">
        <v>14.5</v>
      </c>
      <c r="H14" s="19">
        <v>92.6</v>
      </c>
      <c r="I14" s="19">
        <v>3.85</v>
      </c>
    </row>
    <row r="15" spans="1:9" ht="15">
      <c r="A15" s="22">
        <v>15</v>
      </c>
      <c r="B15" s="34">
        <v>-5.1281999999999996</v>
      </c>
      <c r="C15" s="34">
        <v>0.63756999999999997</v>
      </c>
      <c r="D15" s="34">
        <v>-6.9879999999999996E-4</v>
      </c>
      <c r="E15" s="34">
        <v>0.49536000000000002</v>
      </c>
      <c r="G15" s="22">
        <v>15</v>
      </c>
      <c r="H15" s="19">
        <v>94.6</v>
      </c>
      <c r="I15" s="19">
        <v>3.74</v>
      </c>
    </row>
    <row r="16" spans="1:9" ht="15">
      <c r="A16" s="22">
        <v>15.5</v>
      </c>
      <c r="B16" s="34">
        <v>-4.5091999999999999</v>
      </c>
      <c r="C16" s="34">
        <v>0.68547999999999998</v>
      </c>
      <c r="D16" s="34">
        <v>-5.8629999999999999E-4</v>
      </c>
      <c r="E16" s="34">
        <v>0.42687000000000003</v>
      </c>
      <c r="G16" s="22">
        <v>15.5</v>
      </c>
      <c r="H16" s="19">
        <v>96</v>
      </c>
      <c r="I16" s="19">
        <v>3.31</v>
      </c>
    </row>
    <row r="17" spans="1:9" ht="15">
      <c r="A17" s="22">
        <v>16</v>
      </c>
      <c r="B17" s="34">
        <v>-3.9291999999999998</v>
      </c>
      <c r="C17" s="34">
        <v>0.75068999999999997</v>
      </c>
      <c r="D17" s="34">
        <v>-4.795E-4</v>
      </c>
      <c r="E17" s="34">
        <v>0.34271000000000001</v>
      </c>
      <c r="G17" s="22">
        <v>16</v>
      </c>
      <c r="H17" s="19">
        <v>97.09</v>
      </c>
      <c r="I17" s="19">
        <v>2.71</v>
      </c>
    </row>
    <row r="18" spans="1:9" ht="15">
      <c r="A18" s="22">
        <v>16.5</v>
      </c>
      <c r="B18" s="34">
        <v>-3.4872999999999998</v>
      </c>
      <c r="C18" s="34">
        <v>0.83374999999999999</v>
      </c>
      <c r="D18" s="34">
        <v>-3.6949999999999998E-4</v>
      </c>
      <c r="E18" s="34">
        <v>0.24231</v>
      </c>
      <c r="G18" s="22">
        <v>16.5</v>
      </c>
      <c r="H18" s="19">
        <v>97.95</v>
      </c>
      <c r="I18" s="19">
        <v>2.12</v>
      </c>
    </row>
    <row r="19" spans="1:9" ht="15">
      <c r="A19" s="22">
        <v>17</v>
      </c>
      <c r="B19" s="34">
        <v>-3.2829999999999999</v>
      </c>
      <c r="C19" s="34">
        <v>0.93520000000000003</v>
      </c>
      <c r="D19" s="34">
        <v>-2.4699999999999999E-4</v>
      </c>
      <c r="E19" s="34">
        <v>0.12509999999999999</v>
      </c>
      <c r="G19" s="22">
        <v>17</v>
      </c>
      <c r="H19" s="19">
        <v>98.79</v>
      </c>
      <c r="I19" s="19">
        <v>1.43</v>
      </c>
    </row>
    <row r="20" spans="1:9" ht="15">
      <c r="A20" s="22">
        <v>17.5</v>
      </c>
      <c r="B20" s="34">
        <v>-3.4156</v>
      </c>
      <c r="C20" s="34">
        <v>1.05558</v>
      </c>
      <c r="D20" s="34">
        <v>-1.027E-4</v>
      </c>
      <c r="E20" s="34">
        <v>-9.4999999999999998E-3</v>
      </c>
      <c r="G20" s="22">
        <v>17.5</v>
      </c>
      <c r="H20" s="19" t="s">
        <v>43</v>
      </c>
      <c r="I20" s="19">
        <v>1.01</v>
      </c>
    </row>
    <row r="25" spans="1:9">
      <c r="B25" s="10"/>
    </row>
    <row r="26" spans="1:9">
      <c r="A26" s="10"/>
    </row>
  </sheetData>
  <mergeCells count="3">
    <mergeCell ref="A1:E2"/>
    <mergeCell ref="G1:I2"/>
    <mergeCell ref="F1:F104857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1000"/>
  <sheetViews>
    <sheetView workbookViewId="0">
      <pane xSplit="2" topLeftCell="C1" activePane="topRight" state="frozen"/>
      <selection pane="topRight" activeCell="C3" sqref="C3:D5"/>
    </sheetView>
  </sheetViews>
  <sheetFormatPr baseColWidth="10" defaultColWidth="14.5" defaultRowHeight="15.75" customHeight="1"/>
  <cols>
    <col min="1" max="1" width="35.33203125" bestFit="1" customWidth="1"/>
    <col min="2" max="2" width="37.83203125" customWidth="1"/>
  </cols>
  <sheetData>
    <row r="1" spans="1:5" ht="16">
      <c r="A1" s="1" t="s">
        <v>0</v>
      </c>
      <c r="B1" s="1" t="s">
        <v>1</v>
      </c>
      <c r="C1" s="1" t="s">
        <v>4</v>
      </c>
      <c r="D1" s="1" t="s">
        <v>5</v>
      </c>
      <c r="E1" s="3" t="s">
        <v>21</v>
      </c>
    </row>
    <row r="2" spans="1:5" ht="16">
      <c r="A2" s="1" t="e">
        <f>#REF!</f>
        <v>#REF!</v>
      </c>
      <c r="B2" s="1" t="e">
        <f>Tabelle1[[#This Row],[Spielername]]</f>
        <v>#VALUE!</v>
      </c>
      <c r="C2" s="1" t="s">
        <v>19</v>
      </c>
      <c r="D2" s="1" t="s">
        <v>20</v>
      </c>
    </row>
    <row r="3" spans="1:5" ht="16">
      <c r="A3" s="1" t="e">
        <f>#REF!</f>
        <v>#REF!</v>
      </c>
      <c r="B3" s="1" t="str">
        <f>Tabelle1[[#This Row],[Spielername]]</f>
        <v>Max Mustermann</v>
      </c>
      <c r="C3" s="2"/>
      <c r="D3" s="2"/>
    </row>
    <row r="4" spans="1:5" ht="16">
      <c r="A4" s="1" t="e">
        <f>#REF!</f>
        <v>#REF!</v>
      </c>
      <c r="B4" s="1">
        <f>Tabelle1[[#This Row],[Spielername]]</f>
        <v>0</v>
      </c>
      <c r="C4" s="1"/>
      <c r="D4" s="1"/>
    </row>
    <row r="5" spans="1:5" ht="16">
      <c r="A5" s="1" t="e">
        <f>#REF!</f>
        <v>#REF!</v>
      </c>
      <c r="B5" s="1">
        <f>Tabelle1[[#This Row],[Spielername]]</f>
        <v>0</v>
      </c>
      <c r="C5" s="1"/>
      <c r="D5" s="1"/>
    </row>
    <row r="6" spans="1:5" ht="16">
      <c r="A6" s="1" t="e">
        <f>#REF!</f>
        <v>#REF!</v>
      </c>
      <c r="B6" s="1">
        <f>Tabelle1[[#This Row],[Spielername]]</f>
        <v>0</v>
      </c>
      <c r="C6" s="1"/>
      <c r="D6" s="1"/>
    </row>
    <row r="7" spans="1:5" ht="16">
      <c r="A7" s="1" t="e">
        <f>#REF!</f>
        <v>#REF!</v>
      </c>
      <c r="B7" s="1">
        <f>Tabelle1[[#This Row],[Spielername]]</f>
        <v>0</v>
      </c>
      <c r="C7" s="1"/>
      <c r="D7" s="1"/>
    </row>
    <row r="8" spans="1:5" ht="16">
      <c r="A8" s="1" t="e">
        <f>#REF!</f>
        <v>#REF!</v>
      </c>
      <c r="B8" s="1">
        <f>Tabelle1[[#This Row],[Spielername]]</f>
        <v>0</v>
      </c>
      <c r="C8" s="1"/>
      <c r="D8" s="1"/>
    </row>
    <row r="9" spans="1:5" ht="16">
      <c r="A9" s="1" t="e">
        <f>#REF!</f>
        <v>#REF!</v>
      </c>
      <c r="B9" s="1">
        <f>Tabelle1[[#This Row],[Spielername]]</f>
        <v>0</v>
      </c>
      <c r="C9" s="1"/>
      <c r="D9" s="1"/>
    </row>
    <row r="10" spans="1:5" ht="16">
      <c r="A10" s="1" t="e">
        <f>#REF!</f>
        <v>#REF!</v>
      </c>
      <c r="B10" s="1">
        <f>Tabelle1[[#This Row],[Spielername]]</f>
        <v>0</v>
      </c>
      <c r="C10" s="1"/>
      <c r="D10" s="1"/>
    </row>
    <row r="11" spans="1:5" ht="16">
      <c r="A11" s="1" t="e">
        <f>#REF!</f>
        <v>#REF!</v>
      </c>
      <c r="B11" s="1">
        <f>Tabelle1[[#This Row],[Spielername]]</f>
        <v>0</v>
      </c>
      <c r="C11" s="1"/>
      <c r="D11" s="1"/>
    </row>
    <row r="12" spans="1:5" ht="16">
      <c r="A12" s="1" t="e">
        <f>#REF!</f>
        <v>#REF!</v>
      </c>
      <c r="B12" s="1">
        <f>Tabelle1[[#This Row],[Spielername]]</f>
        <v>0</v>
      </c>
      <c r="C12" s="1"/>
      <c r="D12" s="1"/>
    </row>
    <row r="13" spans="1:5" ht="16">
      <c r="A13" s="1" t="e">
        <f>#REF!</f>
        <v>#REF!</v>
      </c>
      <c r="B13" s="1">
        <f>Tabelle1[[#This Row],[Spielername]]</f>
        <v>0</v>
      </c>
      <c r="C13" s="1"/>
      <c r="D13" s="1"/>
    </row>
    <row r="14" spans="1:5" ht="16">
      <c r="A14" s="1" t="e">
        <f>#REF!</f>
        <v>#REF!</v>
      </c>
      <c r="B14" s="1">
        <f>Tabelle1[[#This Row],[Spielername]]</f>
        <v>0</v>
      </c>
      <c r="C14" s="1"/>
      <c r="D14" s="1"/>
    </row>
    <row r="15" spans="1:5" ht="16">
      <c r="A15" s="1" t="e">
        <f>#REF!</f>
        <v>#REF!</v>
      </c>
      <c r="B15" s="1">
        <f>Tabelle1[[#This Row],[Spielername]]</f>
        <v>0</v>
      </c>
      <c r="C15" s="1"/>
      <c r="D15" s="1"/>
    </row>
    <row r="16" spans="1:5" ht="16">
      <c r="A16" s="1" t="e">
        <f>#REF!</f>
        <v>#REF!</v>
      </c>
      <c r="B16" s="1">
        <f>Tabelle1[[#This Row],[Spielername]]</f>
        <v>0</v>
      </c>
      <c r="C16" s="1"/>
      <c r="D16" s="1"/>
    </row>
    <row r="17" spans="1:4" ht="16">
      <c r="A17" s="1" t="e">
        <f>#REF!</f>
        <v>#REF!</v>
      </c>
      <c r="B17" s="1">
        <f>Tabelle1[[#This Row],[Spielername]]</f>
        <v>0</v>
      </c>
      <c r="C17" s="1"/>
      <c r="D17" s="1"/>
    </row>
    <row r="18" spans="1:4" ht="16">
      <c r="A18" s="1" t="e">
        <f>#REF!</f>
        <v>#REF!</v>
      </c>
      <c r="B18" s="1">
        <f>Tabelle1[[#This Row],[Spielername]]</f>
        <v>0</v>
      </c>
      <c r="C18" s="1"/>
      <c r="D18" s="1"/>
    </row>
    <row r="19" spans="1:4" ht="16">
      <c r="A19" s="1" t="e">
        <f>#REF!</f>
        <v>#REF!</v>
      </c>
      <c r="B19" s="1">
        <f>Tabelle1[[#This Row],[Spielername]]</f>
        <v>0</v>
      </c>
      <c r="C19" s="1"/>
      <c r="D19" s="1"/>
    </row>
    <row r="20" spans="1:4" ht="16">
      <c r="A20" s="1" t="e">
        <f>#REF!</f>
        <v>#REF!</v>
      </c>
      <c r="B20" s="1">
        <f>Tabelle1[[#This Row],[Spielername]]</f>
        <v>0</v>
      </c>
      <c r="C20" s="1"/>
      <c r="D20" s="1"/>
    </row>
    <row r="21" spans="1:4" ht="16">
      <c r="A21" s="1" t="e">
        <f>#REF!</f>
        <v>#REF!</v>
      </c>
      <c r="B21" s="1">
        <f>Tabelle1[[#This Row],[Spielername]]</f>
        <v>0</v>
      </c>
      <c r="C21" s="1"/>
      <c r="D21" s="1"/>
    </row>
    <row r="22" spans="1:4" ht="16">
      <c r="A22" s="1" t="e">
        <f>#REF!</f>
        <v>#REF!</v>
      </c>
      <c r="B22" s="1">
        <f>Tabelle1[[#This Row],[Spielername]]</f>
        <v>0</v>
      </c>
      <c r="C22" s="1"/>
      <c r="D22" s="1"/>
    </row>
    <row r="23" spans="1:4" ht="16">
      <c r="A23" s="1" t="e">
        <f>#REF!</f>
        <v>#REF!</v>
      </c>
      <c r="B23" s="1">
        <f>Tabelle1[[#This Row],[Spielername]]</f>
        <v>0</v>
      </c>
      <c r="C23" s="1"/>
      <c r="D23" s="1"/>
    </row>
    <row r="24" spans="1:4" ht="16">
      <c r="A24" s="1" t="e">
        <f>#REF!</f>
        <v>#REF!</v>
      </c>
      <c r="B24" s="1">
        <f>Tabelle1[[#This Row],[Spielername]]</f>
        <v>0</v>
      </c>
      <c r="C24" s="1"/>
      <c r="D24" s="1"/>
    </row>
    <row r="25" spans="1:4" ht="16">
      <c r="A25" s="1" t="e">
        <f>#REF!</f>
        <v>#REF!</v>
      </c>
      <c r="B25" s="1">
        <f>Tabelle1[[#This Row],[Spielername]]</f>
        <v>0</v>
      </c>
      <c r="C25" s="1"/>
      <c r="D25" s="1"/>
    </row>
    <row r="26" spans="1:4" ht="16">
      <c r="A26" s="1" t="e">
        <f>#REF!</f>
        <v>#REF!</v>
      </c>
      <c r="B26" s="1">
        <f>Tabelle1[[#This Row],[Spielername]]</f>
        <v>0</v>
      </c>
      <c r="C26" s="1"/>
      <c r="D26" s="1"/>
    </row>
    <row r="27" spans="1:4" ht="15.75" customHeight="1">
      <c r="A27" s="1" t="e">
        <f>#REF!</f>
        <v>#REF!</v>
      </c>
      <c r="B27" s="1">
        <f>Tabelle1[[#This Row],[Spielername]]</f>
        <v>0</v>
      </c>
    </row>
    <row r="28" spans="1:4" ht="16">
      <c r="A28" s="1" t="e">
        <f>#REF!</f>
        <v>#REF!</v>
      </c>
      <c r="B28" s="1">
        <f>Tabelle1[[#This Row],[Spielername]]</f>
        <v>0</v>
      </c>
    </row>
    <row r="29" spans="1:4" ht="16">
      <c r="A29" s="1" t="e">
        <f>#REF!</f>
        <v>#REF!</v>
      </c>
      <c r="B29" s="1">
        <f>Tabelle1[[#This Row],[Spielername]]</f>
        <v>0</v>
      </c>
    </row>
    <row r="30" spans="1:4" ht="16">
      <c r="A30" s="1" t="e">
        <f>#REF!</f>
        <v>#REF!</v>
      </c>
      <c r="B30" s="1">
        <f>Tabelle1[[#This Row],[Spielername]]</f>
        <v>0</v>
      </c>
    </row>
    <row r="31" spans="1:4" ht="13">
      <c r="A31" s="4"/>
    </row>
    <row r="32" spans="1:4" ht="13">
      <c r="A32" s="4"/>
    </row>
    <row r="33" spans="1:1" ht="13">
      <c r="A33" s="4"/>
    </row>
    <row r="34" spans="1:1" ht="13">
      <c r="A34" s="4"/>
    </row>
    <row r="35" spans="1:1" ht="13">
      <c r="A35" s="4"/>
    </row>
    <row r="36" spans="1:1" ht="13">
      <c r="A36" s="4"/>
    </row>
    <row r="37" spans="1:1" ht="13">
      <c r="A37" s="4"/>
    </row>
    <row r="38" spans="1:1" ht="13">
      <c r="A38" s="4"/>
    </row>
    <row r="39" spans="1:1" ht="13">
      <c r="A39" s="4"/>
    </row>
    <row r="40" spans="1:1" ht="13">
      <c r="A40" s="4"/>
    </row>
    <row r="41" spans="1:1" ht="13">
      <c r="A41" s="4"/>
    </row>
    <row r="42" spans="1:1" ht="13">
      <c r="A42" s="4"/>
    </row>
    <row r="43" spans="1:1" ht="13">
      <c r="A43" s="4"/>
    </row>
    <row r="44" spans="1:1" ht="13">
      <c r="A44" s="4"/>
    </row>
    <row r="45" spans="1:1" ht="13">
      <c r="A45" s="4"/>
    </row>
    <row r="46" spans="1:1" ht="13">
      <c r="A46" s="4"/>
    </row>
    <row r="47" spans="1:1" ht="13">
      <c r="A47" s="4"/>
    </row>
    <row r="48" spans="1:1" ht="13">
      <c r="A48" s="4"/>
    </row>
    <row r="49" spans="1:1" ht="13">
      <c r="A49" s="4"/>
    </row>
    <row r="50" spans="1:1" ht="13">
      <c r="A50" s="4"/>
    </row>
    <row r="51" spans="1:1" ht="13">
      <c r="A51" s="4"/>
    </row>
    <row r="52" spans="1:1" ht="13">
      <c r="A52" s="4"/>
    </row>
    <row r="53" spans="1:1" ht="13">
      <c r="A53" s="4"/>
    </row>
    <row r="54" spans="1:1" ht="13">
      <c r="A54" s="4"/>
    </row>
    <row r="55" spans="1:1" ht="13">
      <c r="A55" s="4"/>
    </row>
    <row r="56" spans="1:1" ht="13">
      <c r="A56" s="4"/>
    </row>
    <row r="57" spans="1:1" ht="13">
      <c r="A57" s="4"/>
    </row>
    <row r="58" spans="1:1" ht="13">
      <c r="A58" s="4"/>
    </row>
    <row r="59" spans="1:1" ht="13">
      <c r="A59" s="4"/>
    </row>
    <row r="60" spans="1:1" ht="13">
      <c r="A60" s="4"/>
    </row>
    <row r="61" spans="1:1" ht="13">
      <c r="A61" s="4"/>
    </row>
    <row r="62" spans="1:1" ht="13">
      <c r="A62" s="4"/>
    </row>
    <row r="63" spans="1:1" ht="13">
      <c r="A63" s="4"/>
    </row>
    <row r="64" spans="1:1" ht="13">
      <c r="A64" s="4"/>
    </row>
    <row r="65" spans="1:1" ht="13">
      <c r="A65" s="4"/>
    </row>
    <row r="66" spans="1:1" ht="13">
      <c r="A66" s="4"/>
    </row>
    <row r="67" spans="1:1" ht="13">
      <c r="A67" s="4"/>
    </row>
    <row r="68" spans="1:1" ht="13">
      <c r="A68" s="4"/>
    </row>
    <row r="69" spans="1:1" ht="13">
      <c r="A69" s="4"/>
    </row>
    <row r="70" spans="1:1" ht="13">
      <c r="A70" s="4"/>
    </row>
    <row r="71" spans="1:1" ht="13">
      <c r="A71" s="4"/>
    </row>
    <row r="72" spans="1:1" ht="13">
      <c r="A72" s="4"/>
    </row>
    <row r="73" spans="1:1" ht="13">
      <c r="A73" s="4"/>
    </row>
    <row r="74" spans="1:1" ht="13">
      <c r="A74" s="4"/>
    </row>
    <row r="75" spans="1:1" ht="13">
      <c r="A75" s="4"/>
    </row>
    <row r="76" spans="1:1" ht="13">
      <c r="A76" s="4"/>
    </row>
    <row r="77" spans="1:1" ht="13">
      <c r="A77" s="4"/>
    </row>
    <row r="78" spans="1:1" ht="13">
      <c r="A78" s="4"/>
    </row>
    <row r="79" spans="1:1" ht="13">
      <c r="A79" s="4"/>
    </row>
    <row r="80" spans="1:1" ht="13">
      <c r="A80" s="4"/>
    </row>
    <row r="81" spans="1:1" ht="13">
      <c r="A81" s="4"/>
    </row>
    <row r="82" spans="1:1" ht="13">
      <c r="A82" s="4"/>
    </row>
    <row r="83" spans="1:1" ht="13">
      <c r="A83" s="4"/>
    </row>
    <row r="84" spans="1:1" ht="13">
      <c r="A84" s="4"/>
    </row>
    <row r="85" spans="1:1" ht="13">
      <c r="A85" s="4"/>
    </row>
    <row r="86" spans="1:1" ht="13">
      <c r="A86" s="4"/>
    </row>
    <row r="87" spans="1:1" ht="13">
      <c r="A87" s="4"/>
    </row>
    <row r="88" spans="1:1" ht="13">
      <c r="A88" s="4"/>
    </row>
    <row r="89" spans="1:1" ht="13">
      <c r="A89" s="4"/>
    </row>
    <row r="90" spans="1:1" ht="13">
      <c r="A90" s="4"/>
    </row>
    <row r="91" spans="1:1" ht="13">
      <c r="A91" s="4"/>
    </row>
    <row r="92" spans="1:1" ht="13">
      <c r="A92" s="4"/>
    </row>
    <row r="93" spans="1:1" ht="13">
      <c r="A93" s="4"/>
    </row>
    <row r="94" spans="1:1" ht="13">
      <c r="A94" s="4"/>
    </row>
    <row r="95" spans="1:1" ht="13">
      <c r="A95" s="4"/>
    </row>
    <row r="96" spans="1:1" ht="13">
      <c r="A96" s="4"/>
    </row>
    <row r="97" spans="1:1" ht="13">
      <c r="A97" s="4"/>
    </row>
    <row r="98" spans="1:1" ht="13">
      <c r="A98" s="4"/>
    </row>
    <row r="99" spans="1:1" ht="13">
      <c r="A99" s="4"/>
    </row>
    <row r="100" spans="1:1" ht="13">
      <c r="A100" s="4"/>
    </row>
    <row r="101" spans="1:1" ht="13">
      <c r="A101" s="4"/>
    </row>
    <row r="102" spans="1:1" ht="13">
      <c r="A102" s="4"/>
    </row>
    <row r="103" spans="1:1" ht="13">
      <c r="A103" s="4"/>
    </row>
    <row r="104" spans="1:1" ht="13">
      <c r="A104" s="4"/>
    </row>
    <row r="105" spans="1:1" ht="13">
      <c r="A105" s="4"/>
    </row>
    <row r="106" spans="1:1" ht="13">
      <c r="A106" s="4"/>
    </row>
    <row r="107" spans="1:1" ht="13">
      <c r="A107" s="4"/>
    </row>
    <row r="108" spans="1:1" ht="13">
      <c r="A108" s="4"/>
    </row>
    <row r="109" spans="1:1" ht="13">
      <c r="A109" s="4"/>
    </row>
    <row r="110" spans="1:1" ht="13">
      <c r="A110" s="4"/>
    </row>
    <row r="111" spans="1:1" ht="13">
      <c r="A111" s="4"/>
    </row>
    <row r="112" spans="1:1" ht="13">
      <c r="A112" s="4"/>
    </row>
    <row r="113" spans="1:1" ht="13">
      <c r="A113" s="4"/>
    </row>
    <row r="114" spans="1:1" ht="13">
      <c r="A114" s="4"/>
    </row>
    <row r="115" spans="1:1" ht="13">
      <c r="A115" s="4"/>
    </row>
    <row r="116" spans="1:1" ht="13">
      <c r="A116" s="4"/>
    </row>
    <row r="117" spans="1:1" ht="13">
      <c r="A117" s="4"/>
    </row>
    <row r="118" spans="1:1" ht="13">
      <c r="A118" s="4"/>
    </row>
    <row r="119" spans="1:1" ht="13">
      <c r="A119" s="4"/>
    </row>
    <row r="120" spans="1:1" ht="13">
      <c r="A120" s="4"/>
    </row>
    <row r="121" spans="1:1" ht="13">
      <c r="A121" s="4"/>
    </row>
    <row r="122" spans="1:1" ht="13">
      <c r="A122" s="4"/>
    </row>
    <row r="123" spans="1:1" ht="13">
      <c r="A123" s="4"/>
    </row>
    <row r="124" spans="1:1" ht="13">
      <c r="A124" s="4"/>
    </row>
    <row r="125" spans="1:1" ht="13">
      <c r="A125" s="4"/>
    </row>
    <row r="126" spans="1:1" ht="13">
      <c r="A126" s="4"/>
    </row>
    <row r="127" spans="1:1" ht="13">
      <c r="A127" s="4"/>
    </row>
    <row r="128" spans="1:1" ht="13">
      <c r="A128" s="4"/>
    </row>
    <row r="129" spans="1:1" ht="13">
      <c r="A129" s="4"/>
    </row>
    <row r="130" spans="1:1" ht="13">
      <c r="A130" s="4"/>
    </row>
    <row r="131" spans="1:1" ht="13">
      <c r="A131" s="4"/>
    </row>
    <row r="132" spans="1:1" ht="13">
      <c r="A132" s="4"/>
    </row>
    <row r="133" spans="1:1" ht="13">
      <c r="A133" s="4"/>
    </row>
    <row r="134" spans="1:1" ht="13">
      <c r="A134" s="4"/>
    </row>
    <row r="135" spans="1:1" ht="13">
      <c r="A135" s="4"/>
    </row>
    <row r="136" spans="1:1" ht="13">
      <c r="A136" s="4"/>
    </row>
    <row r="137" spans="1:1" ht="13">
      <c r="A137" s="4"/>
    </row>
    <row r="138" spans="1:1" ht="13">
      <c r="A138" s="4"/>
    </row>
    <row r="139" spans="1:1" ht="13">
      <c r="A139" s="4"/>
    </row>
    <row r="140" spans="1:1" ht="13">
      <c r="A140" s="4"/>
    </row>
    <row r="141" spans="1:1" ht="13">
      <c r="A141" s="4"/>
    </row>
    <row r="142" spans="1:1" ht="13">
      <c r="A142" s="4"/>
    </row>
    <row r="143" spans="1:1" ht="13">
      <c r="A143" s="4"/>
    </row>
    <row r="144" spans="1:1" ht="13">
      <c r="A144" s="4"/>
    </row>
    <row r="145" spans="1:1" ht="13">
      <c r="A145" s="4"/>
    </row>
    <row r="146" spans="1:1" ht="13">
      <c r="A146" s="4"/>
    </row>
    <row r="147" spans="1:1" ht="13">
      <c r="A147" s="4"/>
    </row>
    <row r="148" spans="1:1" ht="13">
      <c r="A148" s="4"/>
    </row>
    <row r="149" spans="1:1" ht="13">
      <c r="A149" s="4"/>
    </row>
    <row r="150" spans="1:1" ht="13">
      <c r="A150" s="4"/>
    </row>
    <row r="151" spans="1:1" ht="13">
      <c r="A151" s="4"/>
    </row>
    <row r="152" spans="1:1" ht="13">
      <c r="A152" s="4"/>
    </row>
    <row r="153" spans="1:1" ht="13">
      <c r="A153" s="4"/>
    </row>
    <row r="154" spans="1:1" ht="13">
      <c r="A154" s="4"/>
    </row>
    <row r="155" spans="1:1" ht="13">
      <c r="A155" s="4"/>
    </row>
    <row r="156" spans="1:1" ht="13">
      <c r="A156" s="4"/>
    </row>
    <row r="157" spans="1:1" ht="13">
      <c r="A157" s="4"/>
    </row>
    <row r="158" spans="1:1" ht="13">
      <c r="A158" s="4"/>
    </row>
    <row r="159" spans="1:1" ht="13">
      <c r="A159" s="4"/>
    </row>
    <row r="160" spans="1:1" ht="13">
      <c r="A160" s="4"/>
    </row>
    <row r="161" spans="1:1" ht="13">
      <c r="A161" s="4"/>
    </row>
    <row r="162" spans="1:1" ht="13">
      <c r="A162" s="4"/>
    </row>
    <row r="163" spans="1:1" ht="13">
      <c r="A163" s="4"/>
    </row>
    <row r="164" spans="1:1" ht="13">
      <c r="A164" s="4"/>
    </row>
    <row r="165" spans="1:1" ht="13">
      <c r="A165" s="4"/>
    </row>
    <row r="166" spans="1:1" ht="13">
      <c r="A166" s="4"/>
    </row>
    <row r="167" spans="1:1" ht="13">
      <c r="A167" s="4"/>
    </row>
    <row r="168" spans="1:1" ht="13">
      <c r="A168" s="4"/>
    </row>
    <row r="169" spans="1:1" ht="13">
      <c r="A169" s="4"/>
    </row>
    <row r="170" spans="1:1" ht="13">
      <c r="A170" s="4"/>
    </row>
    <row r="171" spans="1:1" ht="13">
      <c r="A171" s="4"/>
    </row>
    <row r="172" spans="1:1" ht="13">
      <c r="A172" s="4"/>
    </row>
    <row r="173" spans="1:1" ht="13">
      <c r="A173" s="4"/>
    </row>
    <row r="174" spans="1:1" ht="13">
      <c r="A174" s="4"/>
    </row>
    <row r="175" spans="1:1" ht="13">
      <c r="A175" s="4"/>
    </row>
    <row r="176" spans="1:1" ht="13">
      <c r="A176" s="4"/>
    </row>
    <row r="177" spans="1:1" ht="13">
      <c r="A177" s="4"/>
    </row>
    <row r="178" spans="1:1" ht="13">
      <c r="A178" s="4"/>
    </row>
    <row r="179" spans="1:1" ht="13">
      <c r="A179" s="4"/>
    </row>
    <row r="180" spans="1:1" ht="13">
      <c r="A180" s="4"/>
    </row>
    <row r="181" spans="1:1" ht="13">
      <c r="A181" s="4"/>
    </row>
    <row r="182" spans="1:1" ht="13">
      <c r="A182" s="4"/>
    </row>
    <row r="183" spans="1:1" ht="13">
      <c r="A183" s="4"/>
    </row>
    <row r="184" spans="1:1" ht="13">
      <c r="A184" s="4"/>
    </row>
    <row r="185" spans="1:1" ht="13">
      <c r="A185" s="4"/>
    </row>
    <row r="186" spans="1:1" ht="13">
      <c r="A186" s="4"/>
    </row>
    <row r="187" spans="1:1" ht="13">
      <c r="A187" s="4"/>
    </row>
    <row r="188" spans="1:1" ht="13">
      <c r="A188" s="4"/>
    </row>
    <row r="189" spans="1:1" ht="13">
      <c r="A189" s="4"/>
    </row>
    <row r="190" spans="1:1" ht="13">
      <c r="A190" s="4"/>
    </row>
    <row r="191" spans="1:1" ht="13">
      <c r="A191" s="4"/>
    </row>
    <row r="192" spans="1:1" ht="13">
      <c r="A192" s="4"/>
    </row>
    <row r="193" spans="1:1" ht="13">
      <c r="A193" s="4"/>
    </row>
    <row r="194" spans="1:1" ht="13">
      <c r="A194" s="4"/>
    </row>
    <row r="195" spans="1:1" ht="13">
      <c r="A195" s="4"/>
    </row>
    <row r="196" spans="1:1" ht="13">
      <c r="A196" s="4"/>
    </row>
    <row r="197" spans="1:1" ht="13">
      <c r="A197" s="4"/>
    </row>
    <row r="198" spans="1:1" ht="13">
      <c r="A198" s="4"/>
    </row>
    <row r="199" spans="1:1" ht="13">
      <c r="A199" s="4"/>
    </row>
    <row r="200" spans="1:1" ht="13">
      <c r="A200" s="4"/>
    </row>
    <row r="201" spans="1:1" ht="13">
      <c r="A201" s="4"/>
    </row>
    <row r="202" spans="1:1" ht="13">
      <c r="A202" s="4"/>
    </row>
    <row r="203" spans="1:1" ht="13">
      <c r="A203" s="4"/>
    </row>
    <row r="204" spans="1:1" ht="13">
      <c r="A204" s="4"/>
    </row>
    <row r="205" spans="1:1" ht="13">
      <c r="A205" s="4"/>
    </row>
    <row r="206" spans="1:1" ht="13">
      <c r="A206" s="4"/>
    </row>
    <row r="207" spans="1:1" ht="13">
      <c r="A207" s="4"/>
    </row>
    <row r="208" spans="1:1" ht="13">
      <c r="A208" s="4"/>
    </row>
    <row r="209" spans="1:1" ht="13">
      <c r="A209" s="4"/>
    </row>
    <row r="210" spans="1:1" ht="13">
      <c r="A210" s="4"/>
    </row>
    <row r="211" spans="1:1" ht="13">
      <c r="A211" s="4"/>
    </row>
    <row r="212" spans="1:1" ht="13">
      <c r="A212" s="4"/>
    </row>
    <row r="213" spans="1:1" ht="13">
      <c r="A213" s="4"/>
    </row>
    <row r="214" spans="1:1" ht="13">
      <c r="A214" s="4"/>
    </row>
    <row r="215" spans="1:1" ht="13">
      <c r="A215" s="4"/>
    </row>
    <row r="216" spans="1:1" ht="13">
      <c r="A216" s="4"/>
    </row>
    <row r="217" spans="1:1" ht="13">
      <c r="A217" s="4"/>
    </row>
    <row r="218" spans="1:1" ht="13">
      <c r="A218" s="4"/>
    </row>
    <row r="219" spans="1:1" ht="13">
      <c r="A219" s="4"/>
    </row>
    <row r="220" spans="1:1" ht="13">
      <c r="A220" s="4"/>
    </row>
    <row r="221" spans="1:1" ht="13">
      <c r="A221" s="4"/>
    </row>
    <row r="222" spans="1:1" ht="13">
      <c r="A222" s="4"/>
    </row>
    <row r="223" spans="1:1" ht="13">
      <c r="A223" s="4"/>
    </row>
    <row r="224" spans="1:1" ht="13">
      <c r="A224" s="4"/>
    </row>
    <row r="225" spans="1:1" ht="13">
      <c r="A225" s="4"/>
    </row>
    <row r="226" spans="1:1" ht="13">
      <c r="A226" s="4"/>
    </row>
    <row r="227" spans="1:1" ht="13">
      <c r="A227" s="4"/>
    </row>
    <row r="228" spans="1:1" ht="13">
      <c r="A228" s="4"/>
    </row>
    <row r="229" spans="1:1" ht="13">
      <c r="A229" s="4"/>
    </row>
    <row r="230" spans="1:1" ht="13">
      <c r="A230" s="4"/>
    </row>
    <row r="231" spans="1:1" ht="13">
      <c r="A231" s="4"/>
    </row>
    <row r="232" spans="1:1" ht="13">
      <c r="A232" s="4"/>
    </row>
    <row r="233" spans="1:1" ht="13">
      <c r="A233" s="4"/>
    </row>
    <row r="234" spans="1:1" ht="13">
      <c r="A234" s="4"/>
    </row>
    <row r="235" spans="1:1" ht="13">
      <c r="A235" s="4"/>
    </row>
    <row r="236" spans="1:1" ht="13">
      <c r="A236" s="4"/>
    </row>
    <row r="237" spans="1:1" ht="13">
      <c r="A237" s="4"/>
    </row>
    <row r="238" spans="1:1" ht="13">
      <c r="A238" s="4"/>
    </row>
    <row r="239" spans="1:1" ht="13">
      <c r="A239" s="4"/>
    </row>
    <row r="240" spans="1:1" ht="13">
      <c r="A240" s="4"/>
    </row>
    <row r="241" spans="1:1" ht="13">
      <c r="A241" s="4"/>
    </row>
    <row r="242" spans="1:1" ht="13">
      <c r="A242" s="4"/>
    </row>
    <row r="243" spans="1:1" ht="13">
      <c r="A243" s="4"/>
    </row>
    <row r="244" spans="1:1" ht="13">
      <c r="A244" s="4"/>
    </row>
    <row r="245" spans="1:1" ht="13">
      <c r="A245" s="4"/>
    </row>
    <row r="246" spans="1:1" ht="13">
      <c r="A246" s="4"/>
    </row>
    <row r="247" spans="1:1" ht="13">
      <c r="A247" s="4"/>
    </row>
    <row r="248" spans="1:1" ht="13">
      <c r="A248" s="4"/>
    </row>
    <row r="249" spans="1:1" ht="13">
      <c r="A249" s="4"/>
    </row>
    <row r="250" spans="1:1" ht="13">
      <c r="A250" s="4"/>
    </row>
    <row r="251" spans="1:1" ht="13">
      <c r="A251" s="4"/>
    </row>
    <row r="252" spans="1:1" ht="13">
      <c r="A252" s="4"/>
    </row>
    <row r="253" spans="1:1" ht="13">
      <c r="A253" s="4"/>
    </row>
    <row r="254" spans="1:1" ht="13">
      <c r="A254" s="4"/>
    </row>
    <row r="255" spans="1:1" ht="13">
      <c r="A255" s="4"/>
    </row>
    <row r="256" spans="1:1" ht="13">
      <c r="A256" s="4"/>
    </row>
    <row r="257" spans="1:1" ht="13">
      <c r="A257" s="4"/>
    </row>
    <row r="258" spans="1:1" ht="13">
      <c r="A258" s="4"/>
    </row>
    <row r="259" spans="1:1" ht="13">
      <c r="A259" s="4"/>
    </row>
    <row r="260" spans="1:1" ht="13">
      <c r="A260" s="4"/>
    </row>
    <row r="261" spans="1:1" ht="13">
      <c r="A261" s="4"/>
    </row>
    <row r="262" spans="1:1" ht="13">
      <c r="A262" s="4"/>
    </row>
    <row r="263" spans="1:1" ht="13">
      <c r="A263" s="4"/>
    </row>
    <row r="264" spans="1:1" ht="13">
      <c r="A264" s="4"/>
    </row>
    <row r="265" spans="1:1" ht="13">
      <c r="A265" s="4"/>
    </row>
    <row r="266" spans="1:1" ht="13">
      <c r="A266" s="4"/>
    </row>
    <row r="267" spans="1:1" ht="13">
      <c r="A267" s="4"/>
    </row>
    <row r="268" spans="1:1" ht="13">
      <c r="A268" s="4"/>
    </row>
    <row r="269" spans="1:1" ht="13">
      <c r="A269" s="4"/>
    </row>
    <row r="270" spans="1:1" ht="13">
      <c r="A270" s="4"/>
    </row>
    <row r="271" spans="1:1" ht="13">
      <c r="A271" s="4"/>
    </row>
    <row r="272" spans="1:1" ht="13">
      <c r="A272" s="4"/>
    </row>
    <row r="273" spans="1:1" ht="13">
      <c r="A273" s="4"/>
    </row>
    <row r="274" spans="1:1" ht="13">
      <c r="A274" s="4"/>
    </row>
    <row r="275" spans="1:1" ht="13">
      <c r="A275" s="4"/>
    </row>
    <row r="276" spans="1:1" ht="13">
      <c r="A276" s="4"/>
    </row>
    <row r="277" spans="1:1" ht="13">
      <c r="A277" s="4"/>
    </row>
    <row r="278" spans="1:1" ht="13">
      <c r="A278" s="4"/>
    </row>
    <row r="279" spans="1:1" ht="13">
      <c r="A279" s="4"/>
    </row>
    <row r="280" spans="1:1" ht="13">
      <c r="A280" s="4"/>
    </row>
    <row r="281" spans="1:1" ht="13">
      <c r="A281" s="4"/>
    </row>
    <row r="282" spans="1:1" ht="13">
      <c r="A282" s="4"/>
    </row>
    <row r="283" spans="1:1" ht="13">
      <c r="A283" s="4"/>
    </row>
    <row r="284" spans="1:1" ht="13">
      <c r="A284" s="4"/>
    </row>
    <row r="285" spans="1:1" ht="13">
      <c r="A285" s="4"/>
    </row>
    <row r="286" spans="1:1" ht="13">
      <c r="A286" s="4"/>
    </row>
    <row r="287" spans="1:1" ht="13">
      <c r="A287" s="4"/>
    </row>
    <row r="288" spans="1:1" ht="13">
      <c r="A288" s="4"/>
    </row>
    <row r="289" spans="1:1" ht="13">
      <c r="A289" s="4"/>
    </row>
    <row r="290" spans="1:1" ht="13">
      <c r="A290" s="4"/>
    </row>
    <row r="291" spans="1:1" ht="13">
      <c r="A291" s="4"/>
    </row>
    <row r="292" spans="1:1" ht="13">
      <c r="A292" s="4"/>
    </row>
    <row r="293" spans="1:1" ht="13">
      <c r="A293" s="4"/>
    </row>
    <row r="294" spans="1:1" ht="13">
      <c r="A294" s="4"/>
    </row>
    <row r="295" spans="1:1" ht="13">
      <c r="A295" s="4"/>
    </row>
    <row r="296" spans="1:1" ht="13">
      <c r="A296" s="4"/>
    </row>
    <row r="297" spans="1:1" ht="13">
      <c r="A297" s="4"/>
    </row>
    <row r="298" spans="1:1" ht="13">
      <c r="A298" s="4"/>
    </row>
    <row r="299" spans="1:1" ht="13">
      <c r="A299" s="4"/>
    </row>
    <row r="300" spans="1:1" ht="13">
      <c r="A300" s="4"/>
    </row>
    <row r="301" spans="1:1" ht="13">
      <c r="A301" s="4"/>
    </row>
    <row r="302" spans="1:1" ht="13">
      <c r="A302" s="4"/>
    </row>
    <row r="303" spans="1:1" ht="13">
      <c r="A303" s="4"/>
    </row>
    <row r="304" spans="1:1" ht="13">
      <c r="A304" s="4"/>
    </row>
    <row r="305" spans="1:1" ht="13">
      <c r="A305" s="4"/>
    </row>
    <row r="306" spans="1:1" ht="13">
      <c r="A306" s="4"/>
    </row>
    <row r="307" spans="1:1" ht="13">
      <c r="A307" s="4"/>
    </row>
    <row r="308" spans="1:1" ht="13">
      <c r="A308" s="4"/>
    </row>
    <row r="309" spans="1:1" ht="13">
      <c r="A309" s="4"/>
    </row>
    <row r="310" spans="1:1" ht="13">
      <c r="A310" s="4"/>
    </row>
    <row r="311" spans="1:1" ht="13">
      <c r="A311" s="4"/>
    </row>
    <row r="312" spans="1:1" ht="13">
      <c r="A312" s="4"/>
    </row>
    <row r="313" spans="1:1" ht="13">
      <c r="A313" s="4"/>
    </row>
    <row r="314" spans="1:1" ht="13">
      <c r="A314" s="4"/>
    </row>
    <row r="315" spans="1:1" ht="13">
      <c r="A315" s="4"/>
    </row>
    <row r="316" spans="1:1" ht="13">
      <c r="A316" s="4"/>
    </row>
    <row r="317" spans="1:1" ht="13">
      <c r="A317" s="4"/>
    </row>
    <row r="318" spans="1:1" ht="13">
      <c r="A318" s="4"/>
    </row>
    <row r="319" spans="1:1" ht="13">
      <c r="A319" s="4"/>
    </row>
    <row r="320" spans="1:1" ht="13">
      <c r="A320" s="4"/>
    </row>
    <row r="321" spans="1:1" ht="13">
      <c r="A321" s="4"/>
    </row>
    <row r="322" spans="1:1" ht="13">
      <c r="A322" s="4"/>
    </row>
    <row r="323" spans="1:1" ht="13">
      <c r="A323" s="4"/>
    </row>
    <row r="324" spans="1:1" ht="13">
      <c r="A324" s="4"/>
    </row>
    <row r="325" spans="1:1" ht="13">
      <c r="A325" s="4"/>
    </row>
    <row r="326" spans="1:1" ht="13">
      <c r="A326" s="4"/>
    </row>
    <row r="327" spans="1:1" ht="13">
      <c r="A327" s="4"/>
    </row>
    <row r="328" spans="1:1" ht="13">
      <c r="A328" s="4"/>
    </row>
    <row r="329" spans="1:1" ht="13">
      <c r="A329" s="4"/>
    </row>
    <row r="330" spans="1:1" ht="13">
      <c r="A330" s="4"/>
    </row>
    <row r="331" spans="1:1" ht="13">
      <c r="A331" s="4"/>
    </row>
    <row r="332" spans="1:1" ht="13">
      <c r="A332" s="4"/>
    </row>
    <row r="333" spans="1:1" ht="13">
      <c r="A333" s="4"/>
    </row>
    <row r="334" spans="1:1" ht="13">
      <c r="A334" s="4"/>
    </row>
    <row r="335" spans="1:1" ht="13">
      <c r="A335" s="4"/>
    </row>
    <row r="336" spans="1:1" ht="13">
      <c r="A336" s="4"/>
    </row>
    <row r="337" spans="1:1" ht="13">
      <c r="A337" s="4"/>
    </row>
    <row r="338" spans="1:1" ht="13">
      <c r="A338" s="4"/>
    </row>
    <row r="339" spans="1:1" ht="13">
      <c r="A339" s="4"/>
    </row>
    <row r="340" spans="1:1" ht="13">
      <c r="A340" s="4"/>
    </row>
    <row r="341" spans="1:1" ht="13">
      <c r="A341" s="4"/>
    </row>
    <row r="342" spans="1:1" ht="13">
      <c r="A342" s="4"/>
    </row>
    <row r="343" spans="1:1" ht="13">
      <c r="A343" s="4"/>
    </row>
    <row r="344" spans="1:1" ht="13">
      <c r="A344" s="4"/>
    </row>
    <row r="345" spans="1:1" ht="13">
      <c r="A345" s="4"/>
    </row>
    <row r="346" spans="1:1" ht="13">
      <c r="A346" s="4"/>
    </row>
    <row r="347" spans="1:1" ht="13">
      <c r="A347" s="4"/>
    </row>
    <row r="348" spans="1:1" ht="13">
      <c r="A348" s="4"/>
    </row>
    <row r="349" spans="1:1" ht="13">
      <c r="A349" s="4"/>
    </row>
    <row r="350" spans="1:1" ht="13">
      <c r="A350" s="4"/>
    </row>
    <row r="351" spans="1:1" ht="13">
      <c r="A351" s="4"/>
    </row>
    <row r="352" spans="1:1" ht="13">
      <c r="A352" s="4"/>
    </row>
    <row r="353" spans="1:1" ht="13">
      <c r="A353" s="4"/>
    </row>
    <row r="354" spans="1:1" ht="13">
      <c r="A354" s="4"/>
    </row>
    <row r="355" spans="1:1" ht="13">
      <c r="A355" s="4"/>
    </row>
    <row r="356" spans="1:1" ht="13">
      <c r="A356" s="4"/>
    </row>
    <row r="357" spans="1:1" ht="13">
      <c r="A357" s="4"/>
    </row>
    <row r="358" spans="1:1" ht="13">
      <c r="A358" s="4"/>
    </row>
    <row r="359" spans="1:1" ht="13">
      <c r="A359" s="4"/>
    </row>
    <row r="360" spans="1:1" ht="13">
      <c r="A360" s="4"/>
    </row>
    <row r="361" spans="1:1" ht="13">
      <c r="A361" s="4"/>
    </row>
    <row r="362" spans="1:1" ht="13">
      <c r="A362" s="4"/>
    </row>
    <row r="363" spans="1:1" ht="13">
      <c r="A363" s="4"/>
    </row>
    <row r="364" spans="1:1" ht="13">
      <c r="A364" s="4"/>
    </row>
    <row r="365" spans="1:1" ht="13">
      <c r="A365" s="4"/>
    </row>
    <row r="366" spans="1:1" ht="13">
      <c r="A366" s="4"/>
    </row>
    <row r="367" spans="1:1" ht="13">
      <c r="A367" s="4"/>
    </row>
    <row r="368" spans="1:1" ht="13">
      <c r="A368" s="4"/>
    </row>
    <row r="369" spans="1:1" ht="13">
      <c r="A369" s="4"/>
    </row>
    <row r="370" spans="1:1" ht="13">
      <c r="A370" s="4"/>
    </row>
    <row r="371" spans="1:1" ht="13">
      <c r="A371" s="4"/>
    </row>
    <row r="372" spans="1:1" ht="13">
      <c r="A372" s="4"/>
    </row>
    <row r="373" spans="1:1" ht="13">
      <c r="A373" s="4"/>
    </row>
    <row r="374" spans="1:1" ht="13">
      <c r="A374" s="4"/>
    </row>
    <row r="375" spans="1:1" ht="13">
      <c r="A375" s="4"/>
    </row>
    <row r="376" spans="1:1" ht="13">
      <c r="A376" s="4"/>
    </row>
    <row r="377" spans="1:1" ht="13">
      <c r="A377" s="4"/>
    </row>
    <row r="378" spans="1:1" ht="13">
      <c r="A378" s="4"/>
    </row>
    <row r="379" spans="1:1" ht="13">
      <c r="A379" s="4"/>
    </row>
    <row r="380" spans="1:1" ht="13">
      <c r="A380" s="4"/>
    </row>
    <row r="381" spans="1:1" ht="13">
      <c r="A381" s="4"/>
    </row>
    <row r="382" spans="1:1" ht="13">
      <c r="A382" s="4"/>
    </row>
    <row r="383" spans="1:1" ht="13">
      <c r="A383" s="4"/>
    </row>
    <row r="384" spans="1:1" ht="13">
      <c r="A384" s="4"/>
    </row>
    <row r="385" spans="1:1" ht="13">
      <c r="A385" s="4"/>
    </row>
    <row r="386" spans="1:1" ht="13">
      <c r="A386" s="4"/>
    </row>
    <row r="387" spans="1:1" ht="13">
      <c r="A387" s="4"/>
    </row>
    <row r="388" spans="1:1" ht="13">
      <c r="A388" s="4"/>
    </row>
    <row r="389" spans="1:1" ht="13">
      <c r="A389" s="4"/>
    </row>
    <row r="390" spans="1:1" ht="13">
      <c r="A390" s="4"/>
    </row>
    <row r="391" spans="1:1" ht="13">
      <c r="A391" s="4"/>
    </row>
    <row r="392" spans="1:1" ht="13">
      <c r="A392" s="4"/>
    </row>
    <row r="393" spans="1:1" ht="13">
      <c r="A393" s="4"/>
    </row>
    <row r="394" spans="1:1" ht="13">
      <c r="A394" s="4"/>
    </row>
    <row r="395" spans="1:1" ht="13">
      <c r="A395" s="4"/>
    </row>
    <row r="396" spans="1:1" ht="13">
      <c r="A396" s="4"/>
    </row>
    <row r="397" spans="1:1" ht="13">
      <c r="A397" s="4"/>
    </row>
    <row r="398" spans="1:1" ht="13">
      <c r="A398" s="4"/>
    </row>
    <row r="399" spans="1:1" ht="13">
      <c r="A399" s="4"/>
    </row>
    <row r="400" spans="1:1" ht="13">
      <c r="A400" s="4"/>
    </row>
    <row r="401" spans="1:1" ht="13">
      <c r="A401" s="4"/>
    </row>
    <row r="402" spans="1:1" ht="13">
      <c r="A402" s="4"/>
    </row>
    <row r="403" spans="1:1" ht="13">
      <c r="A403" s="4"/>
    </row>
    <row r="404" spans="1:1" ht="13">
      <c r="A404" s="4"/>
    </row>
    <row r="405" spans="1:1" ht="13">
      <c r="A405" s="4"/>
    </row>
    <row r="406" spans="1:1" ht="13">
      <c r="A406" s="4"/>
    </row>
    <row r="407" spans="1:1" ht="13">
      <c r="A407" s="4"/>
    </row>
    <row r="408" spans="1:1" ht="13">
      <c r="A408" s="4"/>
    </row>
    <row r="409" spans="1:1" ht="13">
      <c r="A409" s="4"/>
    </row>
    <row r="410" spans="1:1" ht="13">
      <c r="A410" s="4"/>
    </row>
    <row r="411" spans="1:1" ht="13">
      <c r="A411" s="4"/>
    </row>
    <row r="412" spans="1:1" ht="13">
      <c r="A412" s="4"/>
    </row>
    <row r="413" spans="1:1" ht="13">
      <c r="A413" s="4"/>
    </row>
    <row r="414" spans="1:1" ht="13">
      <c r="A414" s="4"/>
    </row>
    <row r="415" spans="1:1" ht="13">
      <c r="A415" s="4"/>
    </row>
    <row r="416" spans="1:1" ht="13">
      <c r="A416" s="4"/>
    </row>
    <row r="417" spans="1:1" ht="13">
      <c r="A417" s="4"/>
    </row>
    <row r="418" spans="1:1" ht="13">
      <c r="A418" s="4"/>
    </row>
    <row r="419" spans="1:1" ht="13">
      <c r="A419" s="4"/>
    </row>
    <row r="420" spans="1:1" ht="13">
      <c r="A420" s="4"/>
    </row>
    <row r="421" spans="1:1" ht="13">
      <c r="A421" s="4"/>
    </row>
    <row r="422" spans="1:1" ht="13">
      <c r="A422" s="4"/>
    </row>
    <row r="423" spans="1:1" ht="13">
      <c r="A423" s="4"/>
    </row>
    <row r="424" spans="1:1" ht="13">
      <c r="A424" s="4"/>
    </row>
    <row r="425" spans="1:1" ht="13">
      <c r="A425" s="4"/>
    </row>
    <row r="426" spans="1:1" ht="13">
      <c r="A426" s="4"/>
    </row>
    <row r="427" spans="1:1" ht="13">
      <c r="A427" s="4"/>
    </row>
    <row r="428" spans="1:1" ht="13">
      <c r="A428" s="4"/>
    </row>
    <row r="429" spans="1:1" ht="13">
      <c r="A429" s="4"/>
    </row>
    <row r="430" spans="1:1" ht="13">
      <c r="A430" s="4"/>
    </row>
    <row r="431" spans="1:1" ht="13">
      <c r="A431" s="4"/>
    </row>
    <row r="432" spans="1:1" ht="13">
      <c r="A432" s="4"/>
    </row>
    <row r="433" spans="1:1" ht="13">
      <c r="A433" s="4"/>
    </row>
    <row r="434" spans="1:1" ht="13">
      <c r="A434" s="4"/>
    </row>
    <row r="435" spans="1:1" ht="13">
      <c r="A435" s="4"/>
    </row>
    <row r="436" spans="1:1" ht="13">
      <c r="A436" s="4"/>
    </row>
    <row r="437" spans="1:1" ht="13">
      <c r="A437" s="4"/>
    </row>
    <row r="438" spans="1:1" ht="13">
      <c r="A438" s="4"/>
    </row>
    <row r="439" spans="1:1" ht="13">
      <c r="A439" s="4"/>
    </row>
    <row r="440" spans="1:1" ht="13">
      <c r="A440" s="4"/>
    </row>
    <row r="441" spans="1:1" ht="13">
      <c r="A441" s="4"/>
    </row>
    <row r="442" spans="1:1" ht="13">
      <c r="A442" s="4"/>
    </row>
    <row r="443" spans="1:1" ht="13">
      <c r="A443" s="4"/>
    </row>
    <row r="444" spans="1:1" ht="13">
      <c r="A444" s="4"/>
    </row>
    <row r="445" spans="1:1" ht="13">
      <c r="A445" s="4"/>
    </row>
    <row r="446" spans="1:1" ht="13">
      <c r="A446" s="4"/>
    </row>
    <row r="447" spans="1:1" ht="13">
      <c r="A447" s="4"/>
    </row>
    <row r="448" spans="1:1" ht="13">
      <c r="A448" s="4"/>
    </row>
    <row r="449" spans="1:1" ht="13">
      <c r="A449" s="4"/>
    </row>
    <row r="450" spans="1:1" ht="13">
      <c r="A450" s="4"/>
    </row>
    <row r="451" spans="1:1" ht="13">
      <c r="A451" s="4"/>
    </row>
    <row r="452" spans="1:1" ht="13">
      <c r="A452" s="4"/>
    </row>
    <row r="453" spans="1:1" ht="13">
      <c r="A453" s="4"/>
    </row>
    <row r="454" spans="1:1" ht="13">
      <c r="A454" s="4"/>
    </row>
    <row r="455" spans="1:1" ht="13">
      <c r="A455" s="4"/>
    </row>
    <row r="456" spans="1:1" ht="13">
      <c r="A456" s="4"/>
    </row>
    <row r="457" spans="1:1" ht="13">
      <c r="A457" s="4"/>
    </row>
    <row r="458" spans="1:1" ht="13">
      <c r="A458" s="4"/>
    </row>
    <row r="459" spans="1:1" ht="13">
      <c r="A459" s="4"/>
    </row>
    <row r="460" spans="1:1" ht="13">
      <c r="A460" s="4"/>
    </row>
    <row r="461" spans="1:1" ht="13">
      <c r="A461" s="4"/>
    </row>
    <row r="462" spans="1:1" ht="13">
      <c r="A462" s="4"/>
    </row>
    <row r="463" spans="1:1" ht="13">
      <c r="A463" s="4"/>
    </row>
    <row r="464" spans="1:1" ht="13">
      <c r="A464" s="4"/>
    </row>
    <row r="465" spans="1:1" ht="13">
      <c r="A465" s="4"/>
    </row>
    <row r="466" spans="1:1" ht="13">
      <c r="A466" s="4"/>
    </row>
    <row r="467" spans="1:1" ht="13">
      <c r="A467" s="4"/>
    </row>
    <row r="468" spans="1:1" ht="13">
      <c r="A468" s="4"/>
    </row>
    <row r="469" spans="1:1" ht="13">
      <c r="A469" s="4"/>
    </row>
    <row r="470" spans="1:1" ht="13">
      <c r="A470" s="4"/>
    </row>
    <row r="471" spans="1:1" ht="13">
      <c r="A471" s="4"/>
    </row>
    <row r="472" spans="1:1" ht="13">
      <c r="A472" s="4"/>
    </row>
    <row r="473" spans="1:1" ht="13">
      <c r="A473" s="4"/>
    </row>
    <row r="474" spans="1:1" ht="13">
      <c r="A474" s="4"/>
    </row>
    <row r="475" spans="1:1" ht="13">
      <c r="A475" s="4"/>
    </row>
    <row r="476" spans="1:1" ht="13">
      <c r="A476" s="4"/>
    </row>
    <row r="477" spans="1:1" ht="13">
      <c r="A477" s="4"/>
    </row>
    <row r="478" spans="1:1" ht="13">
      <c r="A478" s="4"/>
    </row>
    <row r="479" spans="1:1" ht="13">
      <c r="A479" s="4"/>
    </row>
    <row r="480" spans="1:1" ht="13">
      <c r="A480" s="4"/>
    </row>
    <row r="481" spans="1:1" ht="13">
      <c r="A481" s="4"/>
    </row>
    <row r="482" spans="1:1" ht="13">
      <c r="A482" s="4"/>
    </row>
    <row r="483" spans="1:1" ht="13">
      <c r="A483" s="4"/>
    </row>
    <row r="484" spans="1:1" ht="13">
      <c r="A484" s="4"/>
    </row>
    <row r="485" spans="1:1" ht="13">
      <c r="A485" s="4"/>
    </row>
    <row r="486" spans="1:1" ht="13">
      <c r="A486" s="4"/>
    </row>
    <row r="487" spans="1:1" ht="13">
      <c r="A487" s="4"/>
    </row>
    <row r="488" spans="1:1" ht="13">
      <c r="A488" s="4"/>
    </row>
    <row r="489" spans="1:1" ht="13">
      <c r="A489" s="4"/>
    </row>
    <row r="490" spans="1:1" ht="13">
      <c r="A490" s="4"/>
    </row>
    <row r="491" spans="1:1" ht="13">
      <c r="A491" s="4"/>
    </row>
    <row r="492" spans="1:1" ht="13">
      <c r="A492" s="4"/>
    </row>
    <row r="493" spans="1:1" ht="13">
      <c r="A493" s="4"/>
    </row>
    <row r="494" spans="1:1" ht="13">
      <c r="A494" s="4"/>
    </row>
    <row r="495" spans="1:1" ht="13">
      <c r="A495" s="4"/>
    </row>
    <row r="496" spans="1:1" ht="13">
      <c r="A496" s="4"/>
    </row>
    <row r="497" spans="1:1" ht="13">
      <c r="A497" s="4"/>
    </row>
    <row r="498" spans="1:1" ht="13">
      <c r="A498" s="4"/>
    </row>
    <row r="499" spans="1:1" ht="13">
      <c r="A499" s="4"/>
    </row>
    <row r="500" spans="1:1" ht="13">
      <c r="A500" s="4"/>
    </row>
    <row r="501" spans="1:1" ht="13">
      <c r="A501" s="4"/>
    </row>
    <row r="502" spans="1:1" ht="13">
      <c r="A502" s="4"/>
    </row>
    <row r="503" spans="1:1" ht="13">
      <c r="A503" s="4"/>
    </row>
    <row r="504" spans="1:1" ht="13">
      <c r="A504" s="4"/>
    </row>
    <row r="505" spans="1:1" ht="13">
      <c r="A505" s="4"/>
    </row>
    <row r="506" spans="1:1" ht="13">
      <c r="A506" s="4"/>
    </row>
    <row r="507" spans="1:1" ht="13">
      <c r="A507" s="4"/>
    </row>
    <row r="508" spans="1:1" ht="13">
      <c r="A508" s="4"/>
    </row>
    <row r="509" spans="1:1" ht="13">
      <c r="A509" s="4"/>
    </row>
    <row r="510" spans="1:1" ht="13">
      <c r="A510" s="4"/>
    </row>
    <row r="511" spans="1:1" ht="13">
      <c r="A511" s="4"/>
    </row>
    <row r="512" spans="1:1" ht="13">
      <c r="A512" s="4"/>
    </row>
    <row r="513" spans="1:1" ht="13">
      <c r="A513" s="4"/>
    </row>
    <row r="514" spans="1:1" ht="13">
      <c r="A514" s="4"/>
    </row>
    <row r="515" spans="1:1" ht="13">
      <c r="A515" s="4"/>
    </row>
    <row r="516" spans="1:1" ht="13">
      <c r="A516" s="4"/>
    </row>
    <row r="517" spans="1:1" ht="13">
      <c r="A517" s="4"/>
    </row>
    <row r="518" spans="1:1" ht="13">
      <c r="A518" s="4"/>
    </row>
    <row r="519" spans="1:1" ht="13">
      <c r="A519" s="4"/>
    </row>
    <row r="520" spans="1:1" ht="13">
      <c r="A520" s="4"/>
    </row>
    <row r="521" spans="1:1" ht="13">
      <c r="A521" s="4"/>
    </row>
    <row r="522" spans="1:1" ht="13">
      <c r="A522" s="4"/>
    </row>
    <row r="523" spans="1:1" ht="13">
      <c r="A523" s="4"/>
    </row>
    <row r="524" spans="1:1" ht="13">
      <c r="A524" s="4"/>
    </row>
    <row r="525" spans="1:1" ht="13">
      <c r="A525" s="4"/>
    </row>
    <row r="526" spans="1:1" ht="13">
      <c r="A526" s="4"/>
    </row>
    <row r="527" spans="1:1" ht="13">
      <c r="A527" s="4"/>
    </row>
    <row r="528" spans="1:1" ht="13">
      <c r="A528" s="4"/>
    </row>
    <row r="529" spans="1:1" ht="13">
      <c r="A529" s="4"/>
    </row>
    <row r="530" spans="1:1" ht="13">
      <c r="A530" s="4"/>
    </row>
    <row r="531" spans="1:1" ht="13">
      <c r="A531" s="4"/>
    </row>
    <row r="532" spans="1:1" ht="13">
      <c r="A532" s="4"/>
    </row>
    <row r="533" spans="1:1" ht="13">
      <c r="A533" s="4"/>
    </row>
    <row r="534" spans="1:1" ht="13">
      <c r="A534" s="4"/>
    </row>
    <row r="535" spans="1:1" ht="13">
      <c r="A535" s="4"/>
    </row>
    <row r="536" spans="1:1" ht="13">
      <c r="A536" s="4"/>
    </row>
    <row r="537" spans="1:1" ht="13">
      <c r="A537" s="4"/>
    </row>
    <row r="538" spans="1:1" ht="13">
      <c r="A538" s="4"/>
    </row>
    <row r="539" spans="1:1" ht="13">
      <c r="A539" s="4"/>
    </row>
    <row r="540" spans="1:1" ht="13">
      <c r="A540" s="4"/>
    </row>
    <row r="541" spans="1:1" ht="13">
      <c r="A541" s="4"/>
    </row>
    <row r="542" spans="1:1" ht="13">
      <c r="A542" s="4"/>
    </row>
    <row r="543" spans="1:1" ht="13">
      <c r="A543" s="4"/>
    </row>
    <row r="544" spans="1:1" ht="13">
      <c r="A544" s="4"/>
    </row>
    <row r="545" spans="1:1" ht="13">
      <c r="A545" s="4"/>
    </row>
    <row r="546" spans="1:1" ht="13">
      <c r="A546" s="4"/>
    </row>
    <row r="547" spans="1:1" ht="13">
      <c r="A547" s="4"/>
    </row>
    <row r="548" spans="1:1" ht="13">
      <c r="A548" s="4"/>
    </row>
    <row r="549" spans="1:1" ht="13">
      <c r="A549" s="4"/>
    </row>
    <row r="550" spans="1:1" ht="13">
      <c r="A550" s="4"/>
    </row>
    <row r="551" spans="1:1" ht="13">
      <c r="A551" s="4"/>
    </row>
    <row r="552" spans="1:1" ht="13">
      <c r="A552" s="4"/>
    </row>
    <row r="553" spans="1:1" ht="13">
      <c r="A553" s="4"/>
    </row>
    <row r="554" spans="1:1" ht="13">
      <c r="A554" s="4"/>
    </row>
    <row r="555" spans="1:1" ht="13">
      <c r="A555" s="4"/>
    </row>
    <row r="556" spans="1:1" ht="13">
      <c r="A556" s="4"/>
    </row>
    <row r="557" spans="1:1" ht="13">
      <c r="A557" s="4"/>
    </row>
    <row r="558" spans="1:1" ht="13">
      <c r="A558" s="4"/>
    </row>
    <row r="559" spans="1:1" ht="13">
      <c r="A559" s="4"/>
    </row>
    <row r="560" spans="1:1" ht="13">
      <c r="A560" s="4"/>
    </row>
    <row r="561" spans="1:1" ht="13">
      <c r="A561" s="4"/>
    </row>
    <row r="562" spans="1:1" ht="13">
      <c r="A562" s="4"/>
    </row>
    <row r="563" spans="1:1" ht="13">
      <c r="A563" s="4"/>
    </row>
    <row r="564" spans="1:1" ht="13">
      <c r="A564" s="4"/>
    </row>
    <row r="565" spans="1:1" ht="13">
      <c r="A565" s="4"/>
    </row>
    <row r="566" spans="1:1" ht="13">
      <c r="A566" s="4"/>
    </row>
    <row r="567" spans="1:1" ht="13">
      <c r="A567" s="4"/>
    </row>
    <row r="568" spans="1:1" ht="13">
      <c r="A568" s="4"/>
    </row>
    <row r="569" spans="1:1" ht="13">
      <c r="A569" s="4"/>
    </row>
    <row r="570" spans="1:1" ht="13">
      <c r="A570" s="4"/>
    </row>
    <row r="571" spans="1:1" ht="13">
      <c r="A571" s="4"/>
    </row>
    <row r="572" spans="1:1" ht="13">
      <c r="A572" s="4"/>
    </row>
    <row r="573" spans="1:1" ht="13">
      <c r="A573" s="4"/>
    </row>
    <row r="574" spans="1:1" ht="13">
      <c r="A574" s="4"/>
    </row>
    <row r="575" spans="1:1" ht="13">
      <c r="A575" s="4"/>
    </row>
    <row r="576" spans="1:1" ht="13">
      <c r="A576" s="4"/>
    </row>
    <row r="577" spans="1:1" ht="13">
      <c r="A577" s="4"/>
    </row>
    <row r="578" spans="1:1" ht="13">
      <c r="A578" s="4"/>
    </row>
    <row r="579" spans="1:1" ht="13">
      <c r="A579" s="4"/>
    </row>
    <row r="580" spans="1:1" ht="13">
      <c r="A580" s="4"/>
    </row>
    <row r="581" spans="1:1" ht="13">
      <c r="A581" s="4"/>
    </row>
    <row r="582" spans="1:1" ht="13">
      <c r="A582" s="4"/>
    </row>
    <row r="583" spans="1:1" ht="13">
      <c r="A583" s="4"/>
    </row>
    <row r="584" spans="1:1" ht="13">
      <c r="A584" s="4"/>
    </row>
    <row r="585" spans="1:1" ht="13">
      <c r="A585" s="4"/>
    </row>
    <row r="586" spans="1:1" ht="13">
      <c r="A586" s="4"/>
    </row>
    <row r="587" spans="1:1" ht="13">
      <c r="A587" s="4"/>
    </row>
    <row r="588" spans="1:1" ht="13">
      <c r="A588" s="4"/>
    </row>
    <row r="589" spans="1:1" ht="13">
      <c r="A589" s="4"/>
    </row>
    <row r="590" spans="1:1" ht="13">
      <c r="A590" s="4"/>
    </row>
    <row r="591" spans="1:1" ht="13">
      <c r="A591" s="4"/>
    </row>
    <row r="592" spans="1:1" ht="13">
      <c r="A592" s="4"/>
    </row>
    <row r="593" spans="1:1" ht="13">
      <c r="A593" s="4"/>
    </row>
    <row r="594" spans="1:1" ht="13">
      <c r="A594" s="4"/>
    </row>
    <row r="595" spans="1:1" ht="13">
      <c r="A595" s="4"/>
    </row>
    <row r="596" spans="1:1" ht="13">
      <c r="A596" s="4"/>
    </row>
    <row r="597" spans="1:1" ht="13">
      <c r="A597" s="4"/>
    </row>
    <row r="598" spans="1:1" ht="13">
      <c r="A598" s="4"/>
    </row>
    <row r="599" spans="1:1" ht="13">
      <c r="A599" s="4"/>
    </row>
    <row r="600" spans="1:1" ht="13">
      <c r="A600" s="4"/>
    </row>
    <row r="601" spans="1:1" ht="13">
      <c r="A601" s="4"/>
    </row>
    <row r="602" spans="1:1" ht="13">
      <c r="A602" s="4"/>
    </row>
    <row r="603" spans="1:1" ht="13">
      <c r="A603" s="4"/>
    </row>
    <row r="604" spans="1:1" ht="13">
      <c r="A604" s="4"/>
    </row>
    <row r="605" spans="1:1" ht="13">
      <c r="A605" s="4"/>
    </row>
    <row r="606" spans="1:1" ht="13">
      <c r="A606" s="4"/>
    </row>
    <row r="607" spans="1:1" ht="13">
      <c r="A607" s="4"/>
    </row>
    <row r="608" spans="1:1" ht="13">
      <c r="A608" s="4"/>
    </row>
    <row r="609" spans="1:1" ht="13">
      <c r="A609" s="4"/>
    </row>
    <row r="610" spans="1:1" ht="13">
      <c r="A610" s="4"/>
    </row>
    <row r="611" spans="1:1" ht="13">
      <c r="A611" s="4"/>
    </row>
    <row r="612" spans="1:1" ht="13">
      <c r="A612" s="4"/>
    </row>
    <row r="613" spans="1:1" ht="13">
      <c r="A613" s="4"/>
    </row>
    <row r="614" spans="1:1" ht="13">
      <c r="A614" s="4"/>
    </row>
    <row r="615" spans="1:1" ht="13">
      <c r="A615" s="4"/>
    </row>
    <row r="616" spans="1:1" ht="13">
      <c r="A616" s="4"/>
    </row>
    <row r="617" spans="1:1" ht="13">
      <c r="A617" s="4"/>
    </row>
    <row r="618" spans="1:1" ht="13">
      <c r="A618" s="4"/>
    </row>
    <row r="619" spans="1:1" ht="13">
      <c r="A619" s="4"/>
    </row>
    <row r="620" spans="1:1" ht="13">
      <c r="A620" s="4"/>
    </row>
    <row r="621" spans="1:1" ht="13">
      <c r="A621" s="4"/>
    </row>
    <row r="622" spans="1:1" ht="13">
      <c r="A622" s="4"/>
    </row>
    <row r="623" spans="1:1" ht="13">
      <c r="A623" s="4"/>
    </row>
    <row r="624" spans="1:1" ht="13">
      <c r="A624" s="4"/>
    </row>
    <row r="625" spans="1:1" ht="13">
      <c r="A625" s="4"/>
    </row>
    <row r="626" spans="1:1" ht="13">
      <c r="A626" s="4"/>
    </row>
    <row r="627" spans="1:1" ht="13">
      <c r="A627" s="4"/>
    </row>
    <row r="628" spans="1:1" ht="13">
      <c r="A628" s="4"/>
    </row>
    <row r="629" spans="1:1" ht="13">
      <c r="A629" s="4"/>
    </row>
    <row r="630" spans="1:1" ht="13">
      <c r="A630" s="4"/>
    </row>
    <row r="631" spans="1:1" ht="13">
      <c r="A631" s="4"/>
    </row>
    <row r="632" spans="1:1" ht="13">
      <c r="A632" s="4"/>
    </row>
    <row r="633" spans="1:1" ht="13">
      <c r="A633" s="4"/>
    </row>
    <row r="634" spans="1:1" ht="13">
      <c r="A634" s="4"/>
    </row>
    <row r="635" spans="1:1" ht="13">
      <c r="A635" s="4"/>
    </row>
    <row r="636" spans="1:1" ht="13">
      <c r="A636" s="4"/>
    </row>
    <row r="637" spans="1:1" ht="13">
      <c r="A637" s="4"/>
    </row>
    <row r="638" spans="1:1" ht="13">
      <c r="A638" s="4"/>
    </row>
    <row r="639" spans="1:1" ht="13">
      <c r="A639" s="4"/>
    </row>
    <row r="640" spans="1:1" ht="13">
      <c r="A640" s="4"/>
    </row>
    <row r="641" spans="1:1" ht="13">
      <c r="A641" s="4"/>
    </row>
    <row r="642" spans="1:1" ht="13">
      <c r="A642" s="4"/>
    </row>
    <row r="643" spans="1:1" ht="13">
      <c r="A643" s="4"/>
    </row>
    <row r="644" spans="1:1" ht="13">
      <c r="A644" s="4"/>
    </row>
    <row r="645" spans="1:1" ht="13">
      <c r="A645" s="4"/>
    </row>
    <row r="646" spans="1:1" ht="13">
      <c r="A646" s="4"/>
    </row>
    <row r="647" spans="1:1" ht="13">
      <c r="A647" s="4"/>
    </row>
    <row r="648" spans="1:1" ht="13">
      <c r="A648" s="4"/>
    </row>
    <row r="649" spans="1:1" ht="13">
      <c r="A649" s="4"/>
    </row>
    <row r="650" spans="1:1" ht="13">
      <c r="A650" s="4"/>
    </row>
    <row r="651" spans="1:1" ht="13">
      <c r="A651" s="4"/>
    </row>
    <row r="652" spans="1:1" ht="13">
      <c r="A652" s="4"/>
    </row>
    <row r="653" spans="1:1" ht="13">
      <c r="A653" s="4"/>
    </row>
    <row r="654" spans="1:1" ht="13">
      <c r="A654" s="4"/>
    </row>
    <row r="655" spans="1:1" ht="13">
      <c r="A655" s="4"/>
    </row>
    <row r="656" spans="1:1" ht="13">
      <c r="A656" s="4"/>
    </row>
    <row r="657" spans="1:1" ht="13">
      <c r="A657" s="4"/>
    </row>
    <row r="658" spans="1:1" ht="13">
      <c r="A658" s="4"/>
    </row>
    <row r="659" spans="1:1" ht="13">
      <c r="A659" s="4"/>
    </row>
    <row r="660" spans="1:1" ht="13">
      <c r="A660" s="4"/>
    </row>
    <row r="661" spans="1:1" ht="13">
      <c r="A661" s="4"/>
    </row>
    <row r="662" spans="1:1" ht="13">
      <c r="A662" s="4"/>
    </row>
    <row r="663" spans="1:1" ht="13">
      <c r="A663" s="4"/>
    </row>
    <row r="664" spans="1:1" ht="13">
      <c r="A664" s="4"/>
    </row>
    <row r="665" spans="1:1" ht="13">
      <c r="A665" s="4"/>
    </row>
    <row r="666" spans="1:1" ht="13">
      <c r="A666" s="4"/>
    </row>
    <row r="667" spans="1:1" ht="13">
      <c r="A667" s="4"/>
    </row>
    <row r="668" spans="1:1" ht="13">
      <c r="A668" s="4"/>
    </row>
    <row r="669" spans="1:1" ht="13">
      <c r="A669" s="4"/>
    </row>
    <row r="670" spans="1:1" ht="13">
      <c r="A670" s="4"/>
    </row>
    <row r="671" spans="1:1" ht="13">
      <c r="A671" s="4"/>
    </row>
    <row r="672" spans="1:1" ht="13">
      <c r="A672" s="4"/>
    </row>
    <row r="673" spans="1:1" ht="13">
      <c r="A673" s="4"/>
    </row>
    <row r="674" spans="1:1" ht="13">
      <c r="A674" s="4"/>
    </row>
    <row r="675" spans="1:1" ht="13">
      <c r="A675" s="4"/>
    </row>
    <row r="676" spans="1:1" ht="13">
      <c r="A676" s="4"/>
    </row>
    <row r="677" spans="1:1" ht="13">
      <c r="A677" s="4"/>
    </row>
    <row r="678" spans="1:1" ht="13">
      <c r="A678" s="4"/>
    </row>
    <row r="679" spans="1:1" ht="13">
      <c r="A679" s="4"/>
    </row>
    <row r="680" spans="1:1" ht="13">
      <c r="A680" s="4"/>
    </row>
    <row r="681" spans="1:1" ht="13">
      <c r="A681" s="4"/>
    </row>
    <row r="682" spans="1:1" ht="13">
      <c r="A682" s="4"/>
    </row>
    <row r="683" spans="1:1" ht="13">
      <c r="A683" s="4"/>
    </row>
    <row r="684" spans="1:1" ht="13">
      <c r="A684" s="4"/>
    </row>
    <row r="685" spans="1:1" ht="13">
      <c r="A685" s="4"/>
    </row>
    <row r="686" spans="1:1" ht="13">
      <c r="A686" s="4"/>
    </row>
    <row r="687" spans="1:1" ht="13">
      <c r="A687" s="4"/>
    </row>
    <row r="688" spans="1:1" ht="13">
      <c r="A688" s="4"/>
    </row>
    <row r="689" spans="1:1" ht="13">
      <c r="A689" s="4"/>
    </row>
    <row r="690" spans="1:1" ht="13">
      <c r="A690" s="4"/>
    </row>
    <row r="691" spans="1:1" ht="13">
      <c r="A691" s="4"/>
    </row>
    <row r="692" spans="1:1" ht="13">
      <c r="A692" s="4"/>
    </row>
    <row r="693" spans="1:1" ht="13">
      <c r="A693" s="4"/>
    </row>
    <row r="694" spans="1:1" ht="13">
      <c r="A694" s="4"/>
    </row>
    <row r="695" spans="1:1" ht="13">
      <c r="A695" s="4"/>
    </row>
    <row r="696" spans="1:1" ht="13">
      <c r="A696" s="4"/>
    </row>
    <row r="697" spans="1:1" ht="13">
      <c r="A697" s="4"/>
    </row>
    <row r="698" spans="1:1" ht="13">
      <c r="A698" s="4"/>
    </row>
    <row r="699" spans="1:1" ht="13">
      <c r="A699" s="4"/>
    </row>
    <row r="700" spans="1:1" ht="13">
      <c r="A700" s="4"/>
    </row>
    <row r="701" spans="1:1" ht="13">
      <c r="A701" s="4"/>
    </row>
    <row r="702" spans="1:1" ht="13">
      <c r="A702" s="4"/>
    </row>
    <row r="703" spans="1:1" ht="13">
      <c r="A703" s="4"/>
    </row>
    <row r="704" spans="1:1" ht="13">
      <c r="A704" s="4"/>
    </row>
    <row r="705" spans="1:1" ht="13">
      <c r="A705" s="4"/>
    </row>
    <row r="706" spans="1:1" ht="13">
      <c r="A706" s="4"/>
    </row>
    <row r="707" spans="1:1" ht="13">
      <c r="A707" s="4"/>
    </row>
    <row r="708" spans="1:1" ht="13">
      <c r="A708" s="4"/>
    </row>
    <row r="709" spans="1:1" ht="13">
      <c r="A709" s="4"/>
    </row>
    <row r="710" spans="1:1" ht="13">
      <c r="A710" s="4"/>
    </row>
    <row r="711" spans="1:1" ht="13">
      <c r="A711" s="4"/>
    </row>
    <row r="712" spans="1:1" ht="13">
      <c r="A712" s="4"/>
    </row>
    <row r="713" spans="1:1" ht="13">
      <c r="A713" s="4"/>
    </row>
    <row r="714" spans="1:1" ht="13">
      <c r="A714" s="4"/>
    </row>
    <row r="715" spans="1:1" ht="13">
      <c r="A715" s="4"/>
    </row>
    <row r="716" spans="1:1" ht="13">
      <c r="A716" s="4"/>
    </row>
    <row r="717" spans="1:1" ht="13">
      <c r="A717" s="4"/>
    </row>
    <row r="718" spans="1:1" ht="13">
      <c r="A718" s="4"/>
    </row>
    <row r="719" spans="1:1" ht="13">
      <c r="A719" s="4"/>
    </row>
    <row r="720" spans="1:1" ht="13">
      <c r="A720" s="4"/>
    </row>
    <row r="721" spans="1:1" ht="13">
      <c r="A721" s="4"/>
    </row>
    <row r="722" spans="1:1" ht="13">
      <c r="A722" s="4"/>
    </row>
    <row r="723" spans="1:1" ht="13">
      <c r="A723" s="4"/>
    </row>
    <row r="724" spans="1:1" ht="13">
      <c r="A724" s="4"/>
    </row>
    <row r="725" spans="1:1" ht="13">
      <c r="A725" s="4"/>
    </row>
    <row r="726" spans="1:1" ht="13">
      <c r="A726" s="4"/>
    </row>
    <row r="727" spans="1:1" ht="13">
      <c r="A727" s="4"/>
    </row>
    <row r="728" spans="1:1" ht="13">
      <c r="A728" s="4"/>
    </row>
    <row r="729" spans="1:1" ht="13">
      <c r="A729" s="4"/>
    </row>
    <row r="730" spans="1:1" ht="13">
      <c r="A730" s="4"/>
    </row>
    <row r="731" spans="1:1" ht="13">
      <c r="A731" s="4"/>
    </row>
    <row r="732" spans="1:1" ht="13">
      <c r="A732" s="4"/>
    </row>
    <row r="733" spans="1:1" ht="13">
      <c r="A733" s="4"/>
    </row>
    <row r="734" spans="1:1" ht="13">
      <c r="A734" s="4"/>
    </row>
    <row r="735" spans="1:1" ht="13">
      <c r="A735" s="4"/>
    </row>
    <row r="736" spans="1:1" ht="13">
      <c r="A736" s="4"/>
    </row>
    <row r="737" spans="1:1" ht="13">
      <c r="A737" s="4"/>
    </row>
    <row r="738" spans="1:1" ht="13">
      <c r="A738" s="4"/>
    </row>
    <row r="739" spans="1:1" ht="13">
      <c r="A739" s="4"/>
    </row>
    <row r="740" spans="1:1" ht="13">
      <c r="A740" s="4"/>
    </row>
    <row r="741" spans="1:1" ht="13">
      <c r="A741" s="4"/>
    </row>
    <row r="742" spans="1:1" ht="13">
      <c r="A742" s="4"/>
    </row>
    <row r="743" spans="1:1" ht="13">
      <c r="A743" s="4"/>
    </row>
    <row r="744" spans="1:1" ht="13">
      <c r="A744" s="4"/>
    </row>
    <row r="745" spans="1:1" ht="13">
      <c r="A745" s="4"/>
    </row>
    <row r="746" spans="1:1" ht="13">
      <c r="A746" s="4"/>
    </row>
    <row r="747" spans="1:1" ht="13">
      <c r="A747" s="4"/>
    </row>
    <row r="748" spans="1:1" ht="13">
      <c r="A748" s="4"/>
    </row>
    <row r="749" spans="1:1" ht="13">
      <c r="A749" s="4"/>
    </row>
    <row r="750" spans="1:1" ht="13">
      <c r="A750" s="4"/>
    </row>
    <row r="751" spans="1:1" ht="13">
      <c r="A751" s="4"/>
    </row>
    <row r="752" spans="1:1" ht="13">
      <c r="A752" s="4"/>
    </row>
    <row r="753" spans="1:1" ht="13">
      <c r="A753" s="4"/>
    </row>
    <row r="754" spans="1:1" ht="13">
      <c r="A754" s="4"/>
    </row>
    <row r="755" spans="1:1" ht="13">
      <c r="A755" s="4"/>
    </row>
    <row r="756" spans="1:1" ht="13">
      <c r="A756" s="4"/>
    </row>
    <row r="757" spans="1:1" ht="13">
      <c r="A757" s="4"/>
    </row>
    <row r="758" spans="1:1" ht="13">
      <c r="A758" s="4"/>
    </row>
    <row r="759" spans="1:1" ht="13">
      <c r="A759" s="4"/>
    </row>
    <row r="760" spans="1:1" ht="13">
      <c r="A760" s="4"/>
    </row>
    <row r="761" spans="1:1" ht="13">
      <c r="A761" s="4"/>
    </row>
    <row r="762" spans="1:1" ht="13">
      <c r="A762" s="4"/>
    </row>
    <row r="763" spans="1:1" ht="13">
      <c r="A763" s="4"/>
    </row>
    <row r="764" spans="1:1" ht="13">
      <c r="A764" s="4"/>
    </row>
    <row r="765" spans="1:1" ht="13">
      <c r="A765" s="4"/>
    </row>
    <row r="766" spans="1:1" ht="13">
      <c r="A766" s="4"/>
    </row>
    <row r="767" spans="1:1" ht="13">
      <c r="A767" s="4"/>
    </row>
    <row r="768" spans="1:1" ht="13">
      <c r="A768" s="4"/>
    </row>
    <row r="769" spans="1:1" ht="13">
      <c r="A769" s="4"/>
    </row>
    <row r="770" spans="1:1" ht="13">
      <c r="A770" s="4"/>
    </row>
    <row r="771" spans="1:1" ht="13">
      <c r="A771" s="4"/>
    </row>
    <row r="772" spans="1:1" ht="13">
      <c r="A772" s="4"/>
    </row>
    <row r="773" spans="1:1" ht="13">
      <c r="A773" s="4"/>
    </row>
    <row r="774" spans="1:1" ht="13">
      <c r="A774" s="4"/>
    </row>
    <row r="775" spans="1:1" ht="13">
      <c r="A775" s="4"/>
    </row>
    <row r="776" spans="1:1" ht="13">
      <c r="A776" s="4"/>
    </row>
    <row r="777" spans="1:1" ht="13">
      <c r="A777" s="4"/>
    </row>
    <row r="778" spans="1:1" ht="13">
      <c r="A778" s="4"/>
    </row>
    <row r="779" spans="1:1" ht="13">
      <c r="A779" s="4"/>
    </row>
    <row r="780" spans="1:1" ht="13">
      <c r="A780" s="4"/>
    </row>
    <row r="781" spans="1:1" ht="13">
      <c r="A781" s="4"/>
    </row>
    <row r="782" spans="1:1" ht="13">
      <c r="A782" s="4"/>
    </row>
    <row r="783" spans="1:1" ht="13">
      <c r="A783" s="4"/>
    </row>
    <row r="784" spans="1:1" ht="13">
      <c r="A784" s="4"/>
    </row>
    <row r="785" spans="1:1" ht="13">
      <c r="A785" s="4"/>
    </row>
    <row r="786" spans="1:1" ht="13">
      <c r="A786" s="4"/>
    </row>
    <row r="787" spans="1:1" ht="13">
      <c r="A787" s="4"/>
    </row>
    <row r="788" spans="1:1" ht="13">
      <c r="A788" s="4"/>
    </row>
    <row r="789" spans="1:1" ht="13">
      <c r="A789" s="4"/>
    </row>
    <row r="790" spans="1:1" ht="13">
      <c r="A790" s="4"/>
    </row>
    <row r="791" spans="1:1" ht="13">
      <c r="A791" s="4"/>
    </row>
    <row r="792" spans="1:1" ht="13">
      <c r="A792" s="4"/>
    </row>
    <row r="793" spans="1:1" ht="13">
      <c r="A793" s="4"/>
    </row>
    <row r="794" spans="1:1" ht="13">
      <c r="A794" s="4"/>
    </row>
    <row r="795" spans="1:1" ht="13">
      <c r="A795" s="4"/>
    </row>
    <row r="796" spans="1:1" ht="13">
      <c r="A796" s="4"/>
    </row>
    <row r="797" spans="1:1" ht="13">
      <c r="A797" s="4"/>
    </row>
    <row r="798" spans="1:1" ht="13">
      <c r="A798" s="4"/>
    </row>
    <row r="799" spans="1:1" ht="13">
      <c r="A799" s="4"/>
    </row>
    <row r="800" spans="1:1" ht="13">
      <c r="A800" s="4"/>
    </row>
    <row r="801" spans="1:1" ht="13">
      <c r="A801" s="4"/>
    </row>
    <row r="802" spans="1:1" ht="13">
      <c r="A802" s="4"/>
    </row>
    <row r="803" spans="1:1" ht="13">
      <c r="A803" s="4"/>
    </row>
    <row r="804" spans="1:1" ht="13">
      <c r="A804" s="4"/>
    </row>
    <row r="805" spans="1:1" ht="13">
      <c r="A805" s="4"/>
    </row>
    <row r="806" spans="1:1" ht="13">
      <c r="A806" s="4"/>
    </row>
    <row r="807" spans="1:1" ht="13">
      <c r="A807" s="4"/>
    </row>
    <row r="808" spans="1:1" ht="13">
      <c r="A808" s="4"/>
    </row>
    <row r="809" spans="1:1" ht="13">
      <c r="A809" s="4"/>
    </row>
    <row r="810" spans="1:1" ht="13">
      <c r="A810" s="4"/>
    </row>
    <row r="811" spans="1:1" ht="13">
      <c r="A811" s="4"/>
    </row>
    <row r="812" spans="1:1" ht="13">
      <c r="A812" s="4"/>
    </row>
    <row r="813" spans="1:1" ht="13">
      <c r="A813" s="4"/>
    </row>
    <row r="814" spans="1:1" ht="13">
      <c r="A814" s="4"/>
    </row>
    <row r="815" spans="1:1" ht="13">
      <c r="A815" s="4"/>
    </row>
    <row r="816" spans="1:1" ht="13">
      <c r="A816" s="4"/>
    </row>
    <row r="817" spans="1:1" ht="13">
      <c r="A817" s="4"/>
    </row>
    <row r="818" spans="1:1" ht="13">
      <c r="A818" s="4"/>
    </row>
    <row r="819" spans="1:1" ht="13">
      <c r="A819" s="4"/>
    </row>
    <row r="820" spans="1:1" ht="13">
      <c r="A820" s="4"/>
    </row>
    <row r="821" spans="1:1" ht="13">
      <c r="A821" s="4"/>
    </row>
    <row r="822" spans="1:1" ht="13">
      <c r="A822" s="4"/>
    </row>
    <row r="823" spans="1:1" ht="13">
      <c r="A823" s="4"/>
    </row>
    <row r="824" spans="1:1" ht="13">
      <c r="A824" s="4"/>
    </row>
    <row r="825" spans="1:1" ht="13">
      <c r="A825" s="4"/>
    </row>
    <row r="826" spans="1:1" ht="13">
      <c r="A826" s="4"/>
    </row>
    <row r="827" spans="1:1" ht="13">
      <c r="A827" s="4"/>
    </row>
    <row r="828" spans="1:1" ht="13">
      <c r="A828" s="4"/>
    </row>
    <row r="829" spans="1:1" ht="13">
      <c r="A829" s="4"/>
    </row>
    <row r="830" spans="1:1" ht="13">
      <c r="A830" s="4"/>
    </row>
    <row r="831" spans="1:1" ht="13">
      <c r="A831" s="4"/>
    </row>
    <row r="832" spans="1:1" ht="13">
      <c r="A832" s="4"/>
    </row>
    <row r="833" spans="1:1" ht="13">
      <c r="A833" s="4"/>
    </row>
    <row r="834" spans="1:1" ht="13">
      <c r="A834" s="4"/>
    </row>
    <row r="835" spans="1:1" ht="13">
      <c r="A835" s="4"/>
    </row>
    <row r="836" spans="1:1" ht="13">
      <c r="A836" s="4"/>
    </row>
    <row r="837" spans="1:1" ht="13">
      <c r="A837" s="4"/>
    </row>
    <row r="838" spans="1:1" ht="13">
      <c r="A838" s="4"/>
    </row>
    <row r="839" spans="1:1" ht="13">
      <c r="A839" s="4"/>
    </row>
    <row r="840" spans="1:1" ht="13">
      <c r="A840" s="4"/>
    </row>
    <row r="841" spans="1:1" ht="13">
      <c r="A841" s="4"/>
    </row>
    <row r="842" spans="1:1" ht="13">
      <c r="A842" s="4"/>
    </row>
    <row r="843" spans="1:1" ht="13">
      <c r="A843" s="4"/>
    </row>
    <row r="844" spans="1:1" ht="13">
      <c r="A844" s="4"/>
    </row>
    <row r="845" spans="1:1" ht="13">
      <c r="A845" s="4"/>
    </row>
    <row r="846" spans="1:1" ht="13">
      <c r="A846" s="4"/>
    </row>
    <row r="847" spans="1:1" ht="13">
      <c r="A847" s="4"/>
    </row>
    <row r="848" spans="1:1" ht="13">
      <c r="A848" s="4"/>
    </row>
    <row r="849" spans="1:1" ht="13">
      <c r="A849" s="4"/>
    </row>
    <row r="850" spans="1:1" ht="13">
      <c r="A850" s="4"/>
    </row>
    <row r="851" spans="1:1" ht="13">
      <c r="A851" s="4"/>
    </row>
    <row r="852" spans="1:1" ht="13">
      <c r="A852" s="4"/>
    </row>
    <row r="853" spans="1:1" ht="13">
      <c r="A853" s="4"/>
    </row>
    <row r="854" spans="1:1" ht="13">
      <c r="A854" s="4"/>
    </row>
    <row r="855" spans="1:1" ht="13">
      <c r="A855" s="4"/>
    </row>
    <row r="856" spans="1:1" ht="13">
      <c r="A856" s="4"/>
    </row>
    <row r="857" spans="1:1" ht="13">
      <c r="A857" s="4"/>
    </row>
    <row r="858" spans="1:1" ht="13">
      <c r="A858" s="4"/>
    </row>
    <row r="859" spans="1:1" ht="13">
      <c r="A859" s="4"/>
    </row>
    <row r="860" spans="1:1" ht="13">
      <c r="A860" s="4"/>
    </row>
    <row r="861" spans="1:1" ht="13">
      <c r="A861" s="4"/>
    </row>
    <row r="862" spans="1:1" ht="13">
      <c r="A862" s="4"/>
    </row>
    <row r="863" spans="1:1" ht="13">
      <c r="A863" s="4"/>
    </row>
    <row r="864" spans="1:1" ht="13">
      <c r="A864" s="4"/>
    </row>
    <row r="865" spans="1:1" ht="13">
      <c r="A865" s="4"/>
    </row>
    <row r="866" spans="1:1" ht="13">
      <c r="A866" s="4"/>
    </row>
    <row r="867" spans="1:1" ht="13">
      <c r="A867" s="4"/>
    </row>
    <row r="868" spans="1:1" ht="13">
      <c r="A868" s="4"/>
    </row>
    <row r="869" spans="1:1" ht="13">
      <c r="A869" s="4"/>
    </row>
    <row r="870" spans="1:1" ht="13">
      <c r="A870" s="4"/>
    </row>
    <row r="871" spans="1:1" ht="13">
      <c r="A871" s="4"/>
    </row>
    <row r="872" spans="1:1" ht="13">
      <c r="A872" s="4"/>
    </row>
    <row r="873" spans="1:1" ht="13">
      <c r="A873" s="4"/>
    </row>
    <row r="874" spans="1:1" ht="13">
      <c r="A874" s="4"/>
    </row>
    <row r="875" spans="1:1" ht="13">
      <c r="A875" s="4"/>
    </row>
    <row r="876" spans="1:1" ht="13">
      <c r="A876" s="4"/>
    </row>
    <row r="877" spans="1:1" ht="13">
      <c r="A877" s="4"/>
    </row>
    <row r="878" spans="1:1" ht="13">
      <c r="A878" s="4"/>
    </row>
    <row r="879" spans="1:1" ht="13">
      <c r="A879" s="4"/>
    </row>
    <row r="880" spans="1:1" ht="13">
      <c r="A880" s="4"/>
    </row>
    <row r="881" spans="1:1" ht="13">
      <c r="A881" s="4"/>
    </row>
    <row r="882" spans="1:1" ht="13">
      <c r="A882" s="4"/>
    </row>
    <row r="883" spans="1:1" ht="13">
      <c r="A883" s="4"/>
    </row>
    <row r="884" spans="1:1" ht="13">
      <c r="A884" s="4"/>
    </row>
    <row r="885" spans="1:1" ht="13">
      <c r="A885" s="4"/>
    </row>
    <row r="886" spans="1:1" ht="13">
      <c r="A886" s="4"/>
    </row>
    <row r="887" spans="1:1" ht="13">
      <c r="A887" s="4"/>
    </row>
    <row r="888" spans="1:1" ht="13">
      <c r="A888" s="4"/>
    </row>
    <row r="889" spans="1:1" ht="13">
      <c r="A889" s="4"/>
    </row>
    <row r="890" spans="1:1" ht="13">
      <c r="A890" s="4"/>
    </row>
    <row r="891" spans="1:1" ht="13">
      <c r="A891" s="4"/>
    </row>
    <row r="892" spans="1:1" ht="13">
      <c r="A892" s="4"/>
    </row>
    <row r="893" spans="1:1" ht="13">
      <c r="A893" s="4"/>
    </row>
    <row r="894" spans="1:1" ht="13">
      <c r="A894" s="4"/>
    </row>
    <row r="895" spans="1:1" ht="13">
      <c r="A895" s="4"/>
    </row>
    <row r="896" spans="1:1" ht="13">
      <c r="A896" s="4"/>
    </row>
    <row r="897" spans="1:1" ht="13">
      <c r="A897" s="4"/>
    </row>
    <row r="898" spans="1:1" ht="13">
      <c r="A898" s="4"/>
    </row>
    <row r="899" spans="1:1" ht="13">
      <c r="A899" s="4"/>
    </row>
    <row r="900" spans="1:1" ht="13">
      <c r="A900" s="4"/>
    </row>
    <row r="901" spans="1:1" ht="13">
      <c r="A901" s="4"/>
    </row>
    <row r="902" spans="1:1" ht="13">
      <c r="A902" s="4"/>
    </row>
    <row r="903" spans="1:1" ht="13">
      <c r="A903" s="4"/>
    </row>
    <row r="904" spans="1:1" ht="13">
      <c r="A904" s="4"/>
    </row>
    <row r="905" spans="1:1" ht="13">
      <c r="A905" s="4"/>
    </row>
    <row r="906" spans="1:1" ht="13">
      <c r="A906" s="4"/>
    </row>
    <row r="907" spans="1:1" ht="13">
      <c r="A907" s="4"/>
    </row>
    <row r="908" spans="1:1" ht="13">
      <c r="A908" s="4"/>
    </row>
    <row r="909" spans="1:1" ht="13">
      <c r="A909" s="4"/>
    </row>
    <row r="910" spans="1:1" ht="13">
      <c r="A910" s="4"/>
    </row>
    <row r="911" spans="1:1" ht="13">
      <c r="A911" s="4"/>
    </row>
    <row r="912" spans="1:1" ht="13">
      <c r="A912" s="4"/>
    </row>
    <row r="913" spans="1:1" ht="13">
      <c r="A913" s="4"/>
    </row>
    <row r="914" spans="1:1" ht="13">
      <c r="A914" s="4"/>
    </row>
    <row r="915" spans="1:1" ht="13">
      <c r="A915" s="4"/>
    </row>
    <row r="916" spans="1:1" ht="13">
      <c r="A916" s="4"/>
    </row>
    <row r="917" spans="1:1" ht="13">
      <c r="A917" s="4"/>
    </row>
    <row r="918" spans="1:1" ht="13">
      <c r="A918" s="4"/>
    </row>
    <row r="919" spans="1:1" ht="13">
      <c r="A919" s="4"/>
    </row>
    <row r="920" spans="1:1" ht="13">
      <c r="A920" s="4"/>
    </row>
    <row r="921" spans="1:1" ht="13">
      <c r="A921" s="4"/>
    </row>
    <row r="922" spans="1:1" ht="13">
      <c r="A922" s="4"/>
    </row>
    <row r="923" spans="1:1" ht="13">
      <c r="A923" s="4"/>
    </row>
    <row r="924" spans="1:1" ht="13">
      <c r="A924" s="4"/>
    </row>
    <row r="925" spans="1:1" ht="13">
      <c r="A925" s="4"/>
    </row>
    <row r="926" spans="1:1" ht="13">
      <c r="A926" s="4"/>
    </row>
    <row r="927" spans="1:1" ht="13">
      <c r="A927" s="4"/>
    </row>
    <row r="928" spans="1:1" ht="13">
      <c r="A928" s="4"/>
    </row>
    <row r="929" spans="1:1" ht="13">
      <c r="A929" s="4"/>
    </row>
    <row r="930" spans="1:1" ht="13">
      <c r="A930" s="4"/>
    </row>
    <row r="931" spans="1:1" ht="13">
      <c r="A931" s="4"/>
    </row>
    <row r="932" spans="1:1" ht="13">
      <c r="A932" s="4"/>
    </row>
    <row r="933" spans="1:1" ht="13">
      <c r="A933" s="4"/>
    </row>
    <row r="934" spans="1:1" ht="13">
      <c r="A934" s="4"/>
    </row>
    <row r="935" spans="1:1" ht="13">
      <c r="A935" s="4"/>
    </row>
    <row r="936" spans="1:1" ht="13">
      <c r="A936" s="4"/>
    </row>
    <row r="937" spans="1:1" ht="13">
      <c r="A937" s="4"/>
    </row>
    <row r="938" spans="1:1" ht="13">
      <c r="A938" s="4"/>
    </row>
    <row r="939" spans="1:1" ht="13">
      <c r="A939" s="4"/>
    </row>
    <row r="940" spans="1:1" ht="13">
      <c r="A940" s="4"/>
    </row>
    <row r="941" spans="1:1" ht="13">
      <c r="A941" s="4"/>
    </row>
    <row r="942" spans="1:1" ht="13">
      <c r="A942" s="4"/>
    </row>
    <row r="943" spans="1:1" ht="13">
      <c r="A943" s="4"/>
    </row>
    <row r="944" spans="1:1" ht="13">
      <c r="A944" s="4"/>
    </row>
    <row r="945" spans="1:1" ht="13">
      <c r="A945" s="4"/>
    </row>
    <row r="946" spans="1:1" ht="13">
      <c r="A946" s="4"/>
    </row>
    <row r="947" spans="1:1" ht="13">
      <c r="A947" s="4"/>
    </row>
    <row r="948" spans="1:1" ht="13">
      <c r="A948" s="4"/>
    </row>
    <row r="949" spans="1:1" ht="13">
      <c r="A949" s="4"/>
    </row>
    <row r="950" spans="1:1" ht="13">
      <c r="A950" s="4"/>
    </row>
    <row r="951" spans="1:1" ht="13">
      <c r="A951" s="4"/>
    </row>
    <row r="952" spans="1:1" ht="13">
      <c r="A952" s="4"/>
    </row>
    <row r="953" spans="1:1" ht="13">
      <c r="A953" s="4"/>
    </row>
    <row r="954" spans="1:1" ht="13">
      <c r="A954" s="4"/>
    </row>
    <row r="955" spans="1:1" ht="13">
      <c r="A955" s="4"/>
    </row>
    <row r="956" spans="1:1" ht="13">
      <c r="A956" s="4"/>
    </row>
    <row r="957" spans="1:1" ht="13">
      <c r="A957" s="4"/>
    </row>
    <row r="958" spans="1:1" ht="13">
      <c r="A958" s="4"/>
    </row>
    <row r="959" spans="1:1" ht="13">
      <c r="A959" s="4"/>
    </row>
    <row r="960" spans="1:1" ht="13">
      <c r="A960" s="4"/>
    </row>
    <row r="961" spans="1:1" ht="13">
      <c r="A961" s="4"/>
    </row>
    <row r="962" spans="1:1" ht="13">
      <c r="A962" s="4"/>
    </row>
    <row r="963" spans="1:1" ht="13">
      <c r="A963" s="4"/>
    </row>
    <row r="964" spans="1:1" ht="13">
      <c r="A964" s="4"/>
    </row>
    <row r="965" spans="1:1" ht="13">
      <c r="A965" s="4"/>
    </row>
    <row r="966" spans="1:1" ht="13">
      <c r="A966" s="4"/>
    </row>
    <row r="967" spans="1:1" ht="13">
      <c r="A967" s="4"/>
    </row>
    <row r="968" spans="1:1" ht="13">
      <c r="A968" s="4"/>
    </row>
    <row r="969" spans="1:1" ht="13">
      <c r="A969" s="4"/>
    </row>
    <row r="970" spans="1:1" ht="13">
      <c r="A970" s="4"/>
    </row>
    <row r="971" spans="1:1" ht="13">
      <c r="A971" s="4"/>
    </row>
    <row r="972" spans="1:1" ht="13">
      <c r="A972" s="4"/>
    </row>
    <row r="973" spans="1:1" ht="13">
      <c r="A973" s="4"/>
    </row>
    <row r="974" spans="1:1" ht="13">
      <c r="A974" s="4"/>
    </row>
    <row r="975" spans="1:1" ht="13">
      <c r="A975" s="4"/>
    </row>
    <row r="976" spans="1:1" ht="13">
      <c r="A976" s="4"/>
    </row>
    <row r="977" spans="1:1" ht="13">
      <c r="A977" s="4"/>
    </row>
    <row r="978" spans="1:1" ht="13">
      <c r="A978" s="4"/>
    </row>
    <row r="979" spans="1:1" ht="13">
      <c r="A979" s="4"/>
    </row>
    <row r="980" spans="1:1" ht="13">
      <c r="A980" s="4"/>
    </row>
    <row r="981" spans="1:1" ht="13">
      <c r="A981" s="4"/>
    </row>
    <row r="982" spans="1:1" ht="13">
      <c r="A982" s="4"/>
    </row>
    <row r="983" spans="1:1" ht="13">
      <c r="A983" s="4"/>
    </row>
    <row r="984" spans="1:1" ht="13">
      <c r="A984" s="4"/>
    </row>
    <row r="985" spans="1:1" ht="13">
      <c r="A985" s="4"/>
    </row>
    <row r="986" spans="1:1" ht="13">
      <c r="A986" s="4"/>
    </row>
    <row r="987" spans="1:1" ht="13">
      <c r="A987" s="4"/>
    </row>
    <row r="988" spans="1:1" ht="13">
      <c r="A988" s="4"/>
    </row>
    <row r="989" spans="1:1" ht="13">
      <c r="A989" s="4"/>
    </row>
    <row r="990" spans="1:1" ht="13">
      <c r="A990" s="4"/>
    </row>
    <row r="991" spans="1:1" ht="13">
      <c r="A991" s="4"/>
    </row>
    <row r="992" spans="1:1" ht="13">
      <c r="A992" s="4"/>
    </row>
    <row r="993" spans="1:1" ht="13">
      <c r="A993" s="4"/>
    </row>
    <row r="994" spans="1:1" ht="13">
      <c r="A994" s="4"/>
    </row>
    <row r="995" spans="1:1" ht="13">
      <c r="A995" s="4"/>
    </row>
    <row r="996" spans="1:1" ht="13">
      <c r="A996" s="4"/>
    </row>
    <row r="997" spans="1:1" ht="13">
      <c r="A997" s="4"/>
    </row>
    <row r="998" spans="1:1" ht="13">
      <c r="A998" s="4"/>
    </row>
    <row r="999" spans="1:1" ht="13">
      <c r="A999" s="4"/>
    </row>
    <row r="1000" spans="1:1" ht="13">
      <c r="A1000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F8737F8B53015498949DB891FAA4FED" ma:contentTypeVersion="12" ma:contentTypeDescription="Ein neues Dokument erstellen." ma:contentTypeScope="" ma:versionID="565cfd9f9a95889ab7d1d6636726fe11">
  <xsd:schema xmlns:xsd="http://www.w3.org/2001/XMLSchema" xmlns:xs="http://www.w3.org/2001/XMLSchema" xmlns:p="http://schemas.microsoft.com/office/2006/metadata/properties" xmlns:ns2="184d9123-38d9-439f-8bd5-93e77487b71b" xmlns:ns3="2ef4174b-4598-4e9b-8ae4-baea68ec87cf" targetNamespace="http://schemas.microsoft.com/office/2006/metadata/properties" ma:root="true" ma:fieldsID="614bb052207981af2dd972963fab0f67" ns2:_="" ns3:_="">
    <xsd:import namespace="184d9123-38d9-439f-8bd5-93e77487b71b"/>
    <xsd:import namespace="2ef4174b-4598-4e9b-8ae4-baea68ec87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Seit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d9123-38d9-439f-8bd5-93e77487b7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Seite" ma:index="18" nillable="true" ma:displayName="Seite" ma:format="Dropdown" ma:internalName="Seite">
      <xsd:simpleType>
        <xsd:restriction base="dms:Text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4174b-4598-4e9b-8ae4-baea68ec87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ite xmlns="184d9123-38d9-439f-8bd5-93e77487b71b" xsi:nil="true"/>
    <SharedWithUsers xmlns="2ef4174b-4598-4e9b-8ae4-baea68ec87cf">
      <UserInfo>
        <DisplayName>Praktikant NLZ</DisplayName>
        <AccountId>52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644826B-EF5F-464D-BA27-4C04DF41CE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718A14-26CD-4AAE-9F5F-AC152AD4C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4d9123-38d9-439f-8bd5-93e77487b71b"/>
    <ds:schemaRef ds:uri="2ef4174b-4598-4e9b-8ae4-baea68ec87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C2F5A3-A4A9-43E9-AE9E-5CB1B0E3AB5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84d9123-38d9-439f-8bd5-93e77487b71b"/>
    <ds:schemaRef ds:uri="http://purl.org/dc/elements/1.1/"/>
    <ds:schemaRef ds:uri="http://schemas.microsoft.com/office/2006/metadata/properties"/>
    <ds:schemaRef ds:uri="2ef4174b-4598-4e9b-8ae4-baea68ec87c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Übersichtsblatt</vt:lpstr>
      <vt:lpstr>Referenztabelle</vt:lpstr>
      <vt:lpstr>Herzfrequenz</vt:lpstr>
      <vt:lpstr>Matrix_Hf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Braun</dc:creator>
  <cp:keywords/>
  <dc:description/>
  <cp:lastModifiedBy>Microsoft Office User</cp:lastModifiedBy>
  <cp:revision/>
  <dcterms:created xsi:type="dcterms:W3CDTF">2020-06-15T11:42:21Z</dcterms:created>
  <dcterms:modified xsi:type="dcterms:W3CDTF">2021-10-11T11:01:46Z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0x010100BF8737F8B53015498949DB891FAA4FED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</Properties>
</file>